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sevac2020\"/>
    </mc:Choice>
  </mc:AlternateContent>
  <bookViews>
    <workbookView xWindow="0" yWindow="0" windowWidth="20400" windowHeight="7650" tabRatio="949" firstSheet="14" activeTab="27"/>
  </bookViews>
  <sheets>
    <sheet name="Presupuesto (No Abrir)" sheetId="23" state="hidden" r:id="rId1"/>
    <sheet name="Ejercido (No Abrir)" sheetId="24" state="hidden" r:id="rId2"/>
    <sheet name="Octubre 2018" sheetId="41" state="hidden" r:id="rId3"/>
    <sheet name="Noviembre 2018" sheetId="42" state="hidden" r:id="rId4"/>
    <sheet name="Diciembre2018" sheetId="43" state="hidden" r:id="rId5"/>
    <sheet name="BC-ABRIL 2019" sheetId="48" state="hidden" r:id="rId6"/>
    <sheet name="BC-MAYO 2019" sheetId="49" state="hidden" r:id="rId7"/>
    <sheet name="BC-JUNIO 2019" sheetId="50" state="hidden" r:id="rId8"/>
    <sheet name="JUL19" sheetId="51" state="hidden" r:id="rId9"/>
    <sheet name="AGO 19" sheetId="52" state="hidden" r:id="rId10"/>
    <sheet name="SEP 19" sheetId="53" state="hidden" r:id="rId11"/>
    <sheet name="BALANZA DE COMPROBACION DE OCTU" sheetId="57" state="hidden" r:id="rId12"/>
    <sheet name="BALANZA DE COMPROBACION DE NOVI" sheetId="58" state="hidden" r:id="rId13"/>
    <sheet name="BALANZA DE COMPROBACION DE DICI" sheetId="59" state="hidden" r:id="rId14"/>
    <sheet name="OP1" sheetId="1" r:id="rId15"/>
    <sheet name="OP2" sheetId="25" r:id="rId16"/>
    <sheet name="OP3" sheetId="26" r:id="rId17"/>
    <sheet name="OP4" sheetId="27" r:id="rId18"/>
    <sheet name="OP5" sheetId="28" r:id="rId19"/>
    <sheet name="OP6" sheetId="6" r:id="rId20"/>
    <sheet name="OP7" sheetId="7" r:id="rId21"/>
    <sheet name="OP8" sheetId="8" r:id="rId22"/>
    <sheet name="OP8 JUSTIF." sheetId="9" r:id="rId23"/>
    <sheet name="OP8A" sheetId="10" r:id="rId24"/>
    <sheet name="OP9" sheetId="11" r:id="rId25"/>
    <sheet name="OP9 JUST" sheetId="16" r:id="rId26"/>
    <sheet name="OP9A" sheetId="17" r:id="rId27"/>
    <sheet name="OP10" sheetId="29" r:id="rId28"/>
    <sheet name="OP10 JUST" sheetId="30" r:id="rId29"/>
    <sheet name="OP11" sheetId="14" r:id="rId30"/>
    <sheet name="OP11 JUST" sheetId="31" r:id="rId31"/>
    <sheet name="OP12" sheetId="15" r:id="rId32"/>
    <sheet name="OP12 JUST1" sheetId="21" r:id="rId33"/>
    <sheet name="OP12A" sheetId="13" r:id="rId34"/>
    <sheet name="OP13" sheetId="12" r:id="rId35"/>
    <sheet name="OP13 JUST" sheetId="20" r:id="rId36"/>
    <sheet name="Formato1" sheetId="32" r:id="rId37"/>
    <sheet name="Formato2" sheetId="33" r:id="rId38"/>
    <sheet name="Formato3" sheetId="34" r:id="rId39"/>
    <sheet name="Formato4" sheetId="35" r:id="rId40"/>
    <sheet name="Formato5" sheetId="36" r:id="rId41"/>
    <sheet name="Formato6a" sheetId="37" r:id="rId42"/>
    <sheet name="Formato6b" sheetId="38" r:id="rId43"/>
    <sheet name="Formato6c" sheetId="39" r:id="rId44"/>
    <sheet name="Formato6d" sheetId="40" r:id="rId45"/>
  </sheets>
  <externalReferences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27" hidden="1">'OP10'!$A$5:$K$128</definedName>
    <definedName name="_xlnm._FilterDatabase" localSheetId="0" hidden="1">'Presupuesto (No Abrir)'!$R$1:$R$709</definedName>
    <definedName name="_xlnm.Print_Area" localSheetId="34">'OP13'!$B$1:$O$35</definedName>
    <definedName name="camposBD">OFFSET([1]Definiciones!$F$1,0,0,COUNTA([1]Definiciones!$F:$F),1)</definedName>
    <definedName name="Documentos">OFFSET([1]Definiciones!$B$1,0,0,COUNTA([1]Definiciones!$B:$B),1)</definedName>
    <definedName name="Encabezados">OFFSET([1]Definiciones!$D$1,0,0,COUNTA([1]Definiciones!$D:$D),1)</definedName>
    <definedName name="formulasResultado">[1]Validaciones!#REF!</definedName>
    <definedName name="Funciones_Activos_Fijos">[2]!Funciones_Activos_Fijos</definedName>
    <definedName name="Funciones_Catalogo">[2]!Funciones_Catalogo</definedName>
    <definedName name="Funciones_Componente">[2]!Funciones_Componente</definedName>
    <definedName name="Funciones_Devolucion">[2]!Funciones_Devolucion</definedName>
    <definedName name="Funciones_Empresa">[2]!Funciones_Empresa</definedName>
    <definedName name="Funciones_Fechas_Periodos">[2]!Funciones_Fechas_Periodos</definedName>
    <definedName name="Funciones_Movimientos">[2]!Funciones_Movimientos</definedName>
    <definedName name="Funciones_Polizas">[2]!Funciones_Polizas</definedName>
    <definedName name="Funciones_Saldos">[2]!Funciones_Saldos</definedName>
    <definedName name="Funciones_Tablas">[2]!Funciones_Tablas</definedName>
    <definedName name="Ir_Inicio">[2]!Ir_Inicio</definedName>
    <definedName name="Reglas">OFFSET([1]Definiciones!$I$1,0,0,COUNTA([1]Definiciones!$I:$I),1)</definedName>
    <definedName name="ReglasDatos">OFFSET([1]Definiciones!$K$1,0,0,COUNTA([1]Definiciones!$K:$K),1)</definedName>
    <definedName name="TablaD">[3]Reglas!$A$4:$G$972</definedName>
    <definedName name="Tema_2">[2]!Tema_2</definedName>
    <definedName name="Tema_3">[2]!Tema_3</definedName>
    <definedName name="Tema_4">[2]!Tema_4</definedName>
    <definedName name="Tema_5">[2]!Tema_5</definedName>
    <definedName name="Tema_6">[2]!Tema_6</definedName>
    <definedName name="TiposDeposito">OFFSET([1]Definiciones!$M$1,0,0,COUNTA([1]Definiciones!$M:$M),1)</definedName>
    <definedName name="_xlnm.Print_Titles" localSheetId="36">Formato1!$1:$8</definedName>
    <definedName name="_xlnm.Print_Titles" localSheetId="41">Formato6a!$1:$8</definedName>
    <definedName name="_xlnm.Print_Titles" localSheetId="14">'OP1'!$2:$8</definedName>
    <definedName name="_xlnm.Print_Titles" localSheetId="27">'OP10'!$1:$10</definedName>
    <definedName name="_xlnm.Print_Titles" localSheetId="29">'OP11'!$1:$8</definedName>
    <definedName name="_xlnm.Print_Titles" localSheetId="20">'OP7'!$1:$12</definedName>
    <definedName name="_xlnm.Print_Titles" localSheetId="21">'OP8'!$1:$8</definedName>
    <definedName name="_xlnm.Print_Titles" localSheetId="24">'OP9'!$1:$11</definedName>
    <definedName name="_xlnm.Print_Titles" localSheetId="0">'Presupuesto (No Abrir)'!$1:$9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14" l="1"/>
  <c r="C56" i="27"/>
  <c r="B23" i="27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28" i="1"/>
  <c r="V43" i="1"/>
  <c r="V39" i="1"/>
  <c r="V40" i="1"/>
  <c r="V41" i="1"/>
  <c r="V42" i="1"/>
  <c r="V38" i="1"/>
  <c r="V29" i="1"/>
  <c r="V30" i="1"/>
  <c r="V31" i="1"/>
  <c r="V32" i="1"/>
  <c r="V33" i="1"/>
  <c r="V34" i="1"/>
  <c r="V35" i="1"/>
  <c r="V36" i="1"/>
  <c r="V37" i="1"/>
  <c r="V28" i="1"/>
  <c r="E10" i="1" l="1"/>
  <c r="F10" i="1"/>
  <c r="G10" i="1"/>
  <c r="H10" i="1"/>
  <c r="I10" i="1"/>
  <c r="J10" i="1"/>
  <c r="E11" i="1"/>
  <c r="F11" i="1"/>
  <c r="G11" i="1"/>
  <c r="H11" i="1"/>
  <c r="I11" i="1"/>
  <c r="J11" i="1"/>
  <c r="E12" i="1"/>
  <c r="F12" i="1"/>
  <c r="G12" i="1"/>
  <c r="H12" i="1"/>
  <c r="I12" i="1"/>
  <c r="J12" i="1"/>
  <c r="E13" i="1"/>
  <c r="F13" i="1"/>
  <c r="G13" i="1"/>
  <c r="H13" i="1"/>
  <c r="I13" i="1"/>
  <c r="J13" i="1"/>
  <c r="E14" i="1"/>
  <c r="F14" i="1"/>
  <c r="G14" i="1"/>
  <c r="H14" i="1"/>
  <c r="I14" i="1"/>
  <c r="J14" i="1"/>
  <c r="E15" i="1"/>
  <c r="F15" i="1"/>
  <c r="G15" i="1"/>
  <c r="H15" i="1"/>
  <c r="I15" i="1"/>
  <c r="J15" i="1"/>
  <c r="E16" i="1"/>
  <c r="F16" i="1"/>
  <c r="G16" i="1"/>
  <c r="H16" i="1"/>
  <c r="I16" i="1"/>
  <c r="J16" i="1"/>
  <c r="E17" i="1"/>
  <c r="F17" i="1"/>
  <c r="G17" i="1"/>
  <c r="H17" i="1"/>
  <c r="I17" i="1"/>
  <c r="J17" i="1"/>
  <c r="E18" i="1"/>
  <c r="F18" i="1"/>
  <c r="G18" i="1"/>
  <c r="H18" i="1"/>
  <c r="I18" i="1"/>
  <c r="J18" i="1"/>
  <c r="E19" i="1"/>
  <c r="F19" i="1"/>
  <c r="G19" i="1"/>
  <c r="H19" i="1"/>
  <c r="I19" i="1"/>
  <c r="J19" i="1"/>
  <c r="E20" i="1"/>
  <c r="F20" i="1"/>
  <c r="G20" i="1"/>
  <c r="H20" i="1"/>
  <c r="I20" i="1"/>
  <c r="J20" i="1"/>
  <c r="E21" i="1"/>
  <c r="F21" i="1"/>
  <c r="G21" i="1"/>
  <c r="H21" i="1"/>
  <c r="I21" i="1"/>
  <c r="J21" i="1"/>
  <c r="E22" i="1"/>
  <c r="F22" i="1"/>
  <c r="G22" i="1"/>
  <c r="H22" i="1"/>
  <c r="I22" i="1"/>
  <c r="J22" i="1"/>
  <c r="E23" i="1"/>
  <c r="F23" i="1"/>
  <c r="G23" i="1"/>
  <c r="H23" i="1"/>
  <c r="I23" i="1"/>
  <c r="J23" i="1"/>
  <c r="E24" i="1"/>
  <c r="F24" i="1"/>
  <c r="G24" i="1"/>
  <c r="H24" i="1"/>
  <c r="I24" i="1"/>
  <c r="J24" i="1"/>
  <c r="E25" i="1"/>
  <c r="F25" i="1"/>
  <c r="G25" i="1"/>
  <c r="H25" i="1"/>
  <c r="I25" i="1"/>
  <c r="J25" i="1"/>
  <c r="E26" i="1"/>
  <c r="F26" i="1"/>
  <c r="G26" i="1"/>
  <c r="H26" i="1"/>
  <c r="I26" i="1"/>
  <c r="J26" i="1"/>
  <c r="E27" i="1"/>
  <c r="F27" i="1"/>
  <c r="G27" i="1"/>
  <c r="H27" i="1"/>
  <c r="I27" i="1"/>
  <c r="J27" i="1"/>
  <c r="E28" i="1"/>
  <c r="F28" i="1"/>
  <c r="G28" i="1"/>
  <c r="H28" i="1"/>
  <c r="I28" i="1"/>
  <c r="J28" i="1"/>
  <c r="E29" i="1"/>
  <c r="F29" i="1"/>
  <c r="G29" i="1"/>
  <c r="H29" i="1"/>
  <c r="I29" i="1"/>
  <c r="J29" i="1"/>
  <c r="E30" i="1"/>
  <c r="F30" i="1"/>
  <c r="G30" i="1"/>
  <c r="H30" i="1"/>
  <c r="I30" i="1"/>
  <c r="J30" i="1"/>
  <c r="E31" i="1"/>
  <c r="F31" i="1"/>
  <c r="G31" i="1"/>
  <c r="H31" i="1"/>
  <c r="I31" i="1"/>
  <c r="J31" i="1"/>
  <c r="E32" i="1"/>
  <c r="F32" i="1"/>
  <c r="G32" i="1"/>
  <c r="H32" i="1"/>
  <c r="I32" i="1"/>
  <c r="J32" i="1"/>
  <c r="E33" i="1"/>
  <c r="F33" i="1"/>
  <c r="G33" i="1"/>
  <c r="H33" i="1"/>
  <c r="I33" i="1"/>
  <c r="J33" i="1"/>
  <c r="E34" i="1"/>
  <c r="F34" i="1"/>
  <c r="G34" i="1"/>
  <c r="H34" i="1"/>
  <c r="I34" i="1"/>
  <c r="J34" i="1"/>
  <c r="E35" i="1"/>
  <c r="F35" i="1"/>
  <c r="G35" i="1"/>
  <c r="H35" i="1"/>
  <c r="I35" i="1"/>
  <c r="J35" i="1"/>
  <c r="E36" i="1"/>
  <c r="F36" i="1"/>
  <c r="G36" i="1"/>
  <c r="H36" i="1"/>
  <c r="I36" i="1"/>
  <c r="J36" i="1"/>
  <c r="E37" i="1"/>
  <c r="F37" i="1"/>
  <c r="G37" i="1"/>
  <c r="H37" i="1"/>
  <c r="I37" i="1"/>
  <c r="J37" i="1"/>
  <c r="E38" i="1"/>
  <c r="F38" i="1"/>
  <c r="G38" i="1"/>
  <c r="H38" i="1"/>
  <c r="I38" i="1"/>
  <c r="J38" i="1"/>
  <c r="E39" i="1"/>
  <c r="F39" i="1"/>
  <c r="G39" i="1"/>
  <c r="H39" i="1"/>
  <c r="I39" i="1"/>
  <c r="J39" i="1"/>
  <c r="E40" i="1"/>
  <c r="F40" i="1"/>
  <c r="G40" i="1"/>
  <c r="H40" i="1"/>
  <c r="I40" i="1"/>
  <c r="J40" i="1"/>
  <c r="E41" i="1"/>
  <c r="F41" i="1"/>
  <c r="G41" i="1"/>
  <c r="H41" i="1"/>
  <c r="I41" i="1"/>
  <c r="J41" i="1"/>
  <c r="E42" i="1"/>
  <c r="F42" i="1"/>
  <c r="G42" i="1"/>
  <c r="H42" i="1"/>
  <c r="I42" i="1"/>
  <c r="J42" i="1"/>
  <c r="E43" i="1"/>
  <c r="F43" i="1"/>
  <c r="G43" i="1"/>
  <c r="H43" i="1"/>
  <c r="I43" i="1"/>
  <c r="J43" i="1"/>
  <c r="E44" i="1"/>
  <c r="F44" i="1"/>
  <c r="G44" i="1"/>
  <c r="H44" i="1"/>
  <c r="I44" i="1"/>
  <c r="J44" i="1"/>
  <c r="E45" i="1"/>
  <c r="F45" i="1"/>
  <c r="G45" i="1"/>
  <c r="H45" i="1"/>
  <c r="I45" i="1"/>
  <c r="J45" i="1"/>
  <c r="E46" i="1"/>
  <c r="F46" i="1"/>
  <c r="G46" i="1"/>
  <c r="H46" i="1"/>
  <c r="I46" i="1"/>
  <c r="J46" i="1"/>
  <c r="E47" i="1"/>
  <c r="F47" i="1"/>
  <c r="G47" i="1"/>
  <c r="H47" i="1"/>
  <c r="I47" i="1"/>
  <c r="J47" i="1"/>
  <c r="E48" i="1"/>
  <c r="F48" i="1"/>
  <c r="G48" i="1"/>
  <c r="H48" i="1"/>
  <c r="I48" i="1"/>
  <c r="J48" i="1"/>
  <c r="E49" i="1"/>
  <c r="F49" i="1"/>
  <c r="G49" i="1"/>
  <c r="H49" i="1"/>
  <c r="I49" i="1"/>
  <c r="J49" i="1"/>
  <c r="E50" i="1"/>
  <c r="F50" i="1"/>
  <c r="G50" i="1"/>
  <c r="H50" i="1"/>
  <c r="I50" i="1"/>
  <c r="J50" i="1"/>
  <c r="E51" i="1"/>
  <c r="F51" i="1"/>
  <c r="G51" i="1"/>
  <c r="H51" i="1"/>
  <c r="I51" i="1"/>
  <c r="J51" i="1"/>
  <c r="E52" i="1"/>
  <c r="F52" i="1"/>
  <c r="G52" i="1"/>
  <c r="H52" i="1"/>
  <c r="I52" i="1"/>
  <c r="J52" i="1"/>
  <c r="E53" i="1"/>
  <c r="F53" i="1"/>
  <c r="G53" i="1"/>
  <c r="H53" i="1"/>
  <c r="I53" i="1"/>
  <c r="J53" i="1"/>
  <c r="E54" i="1"/>
  <c r="F54" i="1"/>
  <c r="G54" i="1"/>
  <c r="H54" i="1"/>
  <c r="I54" i="1"/>
  <c r="J54" i="1"/>
  <c r="E55" i="1"/>
  <c r="F55" i="1"/>
  <c r="G55" i="1"/>
  <c r="H55" i="1"/>
  <c r="I55" i="1"/>
  <c r="J55" i="1"/>
  <c r="E56" i="1"/>
  <c r="F56" i="1"/>
  <c r="G56" i="1"/>
  <c r="H56" i="1"/>
  <c r="I56" i="1"/>
  <c r="J56" i="1"/>
  <c r="E57" i="1"/>
  <c r="F57" i="1"/>
  <c r="G57" i="1"/>
  <c r="H57" i="1"/>
  <c r="I57" i="1"/>
  <c r="J57" i="1"/>
  <c r="G9" i="1"/>
  <c r="J9" i="1"/>
  <c r="I9" i="1"/>
  <c r="E9" i="1"/>
  <c r="H9" i="1"/>
  <c r="F9" i="1"/>
  <c r="K93" i="14" l="1"/>
  <c r="K92" i="14"/>
  <c r="K91" i="14"/>
  <c r="K90" i="14"/>
  <c r="K89" i="14"/>
  <c r="K88" i="14"/>
  <c r="K87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1" i="14" s="1"/>
  <c r="K53" i="14"/>
  <c r="K52" i="14"/>
  <c r="H51" i="14"/>
  <c r="I51" i="14"/>
  <c r="J51" i="14"/>
  <c r="K45" i="14"/>
  <c r="K46" i="14"/>
  <c r="K47" i="14"/>
  <c r="K49" i="14"/>
  <c r="K43" i="14" s="1"/>
  <c r="K44" i="14"/>
  <c r="H43" i="14"/>
  <c r="I43" i="14"/>
  <c r="J4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13" i="14"/>
  <c r="H12" i="14"/>
  <c r="I12" i="14"/>
  <c r="J12" i="14"/>
  <c r="K10" i="14"/>
  <c r="H9" i="14"/>
  <c r="H96" i="14" s="1"/>
  <c r="C18" i="33" s="1"/>
  <c r="I9" i="14"/>
  <c r="G51" i="14"/>
  <c r="G43" i="14"/>
  <c r="G12" i="14"/>
  <c r="G9" i="14"/>
  <c r="D53" i="32"/>
  <c r="G7" i="32"/>
  <c r="E11" i="17"/>
  <c r="E10" i="17"/>
  <c r="D10" i="17"/>
  <c r="D93" i="11"/>
  <c r="K12" i="14" l="1"/>
  <c r="I96" i="14"/>
  <c r="D18" i="33" s="1"/>
  <c r="J96" i="14"/>
  <c r="G96" i="14"/>
  <c r="B18" i="33" s="1"/>
  <c r="I53" i="52"/>
  <c r="I52" i="52"/>
  <c r="I51" i="52"/>
  <c r="I50" i="52"/>
  <c r="I49" i="52"/>
  <c r="I48" i="52"/>
  <c r="I47" i="52"/>
  <c r="I46" i="52"/>
  <c r="I45" i="52"/>
  <c r="I44" i="52"/>
  <c r="I43" i="52"/>
  <c r="I42" i="52"/>
  <c r="I41" i="52"/>
  <c r="I40" i="52"/>
  <c r="I39" i="52"/>
  <c r="I38" i="52"/>
  <c r="I37" i="52"/>
  <c r="I36" i="52"/>
  <c r="I35" i="52"/>
  <c r="I34" i="52"/>
  <c r="I33" i="52"/>
  <c r="I32" i="52"/>
  <c r="I31" i="52"/>
  <c r="I30" i="52"/>
  <c r="I29" i="52"/>
  <c r="I28" i="52"/>
  <c r="I27" i="52"/>
  <c r="I26" i="52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I7" i="52"/>
  <c r="I6" i="52"/>
  <c r="I5" i="52"/>
  <c r="F18" i="33" l="1"/>
  <c r="C25" i="7"/>
  <c r="C26" i="7"/>
  <c r="C24" i="7"/>
  <c r="F33" i="6" l="1"/>
  <c r="F71" i="6"/>
  <c r="F73" i="6" l="1"/>
  <c r="C50" i="37"/>
  <c r="C51" i="37"/>
  <c r="C52" i="37"/>
  <c r="C53" i="37"/>
  <c r="C54" i="37"/>
  <c r="C55" i="37"/>
  <c r="C56" i="37"/>
  <c r="C57" i="37"/>
  <c r="C49" i="37"/>
  <c r="C30" i="37"/>
  <c r="C31" i="37"/>
  <c r="C32" i="37"/>
  <c r="C33" i="37"/>
  <c r="C34" i="37"/>
  <c r="C35" i="37"/>
  <c r="C36" i="37"/>
  <c r="C37" i="37"/>
  <c r="C29" i="37"/>
  <c r="C20" i="37"/>
  <c r="C21" i="37"/>
  <c r="C22" i="37"/>
  <c r="C23" i="37"/>
  <c r="C24" i="37"/>
  <c r="C25" i="37"/>
  <c r="C26" i="37"/>
  <c r="C27" i="37"/>
  <c r="C19" i="37"/>
  <c r="C12" i="37"/>
  <c r="C13" i="37"/>
  <c r="C14" i="37"/>
  <c r="C15" i="37"/>
  <c r="C16" i="37"/>
  <c r="C17" i="37"/>
  <c r="C11" i="37"/>
  <c r="C21" i="7"/>
  <c r="C17" i="7"/>
  <c r="D21" i="28" l="1"/>
  <c r="E21" i="28"/>
  <c r="F16" i="28"/>
  <c r="G16" i="28" s="1"/>
  <c r="F17" i="28"/>
  <c r="G17" i="28" s="1"/>
  <c r="F18" i="28"/>
  <c r="G18" i="28" s="1"/>
  <c r="F19" i="28"/>
  <c r="G19" i="28" s="1"/>
  <c r="F22" i="28"/>
  <c r="F23" i="28"/>
  <c r="G23" i="28" s="1"/>
  <c r="F24" i="28"/>
  <c r="G24" i="28" s="1"/>
  <c r="F26" i="28"/>
  <c r="G26" i="28" s="1"/>
  <c r="F28" i="28"/>
  <c r="G28" i="28"/>
  <c r="F29" i="28"/>
  <c r="G29" i="28"/>
  <c r="F30" i="28"/>
  <c r="G30" i="28"/>
  <c r="E12" i="28" l="1"/>
  <c r="E10" i="28" s="1"/>
  <c r="E128" i="29"/>
  <c r="E74" i="13" s="1"/>
  <c r="E72" i="13" s="1"/>
  <c r="J128" i="29"/>
  <c r="C128" i="29"/>
  <c r="I128" i="29"/>
  <c r="D12" i="28"/>
  <c r="D10" i="28" s="1"/>
  <c r="H128" i="29"/>
  <c r="G128" i="29"/>
  <c r="G22" i="28"/>
  <c r="D128" i="29" l="1"/>
  <c r="D74" i="13" s="1"/>
  <c r="D72" i="13" s="1"/>
  <c r="F128" i="29" l="1"/>
  <c r="K128" i="29" s="1"/>
  <c r="B50" i="37" l="1"/>
  <c r="B51" i="37"/>
  <c r="B52" i="37"/>
  <c r="B53" i="37"/>
  <c r="B54" i="37"/>
  <c r="B55" i="37"/>
  <c r="B56" i="37"/>
  <c r="B57" i="37"/>
  <c r="B49" i="37"/>
  <c r="H76" i="32"/>
  <c r="H75" i="32"/>
  <c r="H74" i="32"/>
  <c r="H69" i="32"/>
  <c r="H68" i="32"/>
  <c r="H67" i="32"/>
  <c r="H55" i="32"/>
  <c r="H54" i="32"/>
  <c r="H53" i="32"/>
  <c r="H52" i="32"/>
  <c r="H51" i="32"/>
  <c r="H50" i="32"/>
  <c r="H47" i="32"/>
  <c r="H46" i="32"/>
  <c r="H45" i="32"/>
  <c r="H43" i="32"/>
  <c r="H42" i="32"/>
  <c r="H41" i="32"/>
  <c r="H39" i="32"/>
  <c r="H38" i="32"/>
  <c r="H37" i="32"/>
  <c r="H36" i="32"/>
  <c r="H35" i="32"/>
  <c r="H34" i="32"/>
  <c r="H32" i="32"/>
  <c r="H31" i="32"/>
  <c r="H30" i="32"/>
  <c r="H28" i="32"/>
  <c r="H27" i="32"/>
  <c r="H26" i="32"/>
  <c r="H24" i="32"/>
  <c r="H23" i="32"/>
  <c r="H22" i="32"/>
  <c r="H14" i="32"/>
  <c r="H15" i="32"/>
  <c r="H16" i="32"/>
  <c r="H17" i="32"/>
  <c r="H19" i="32"/>
  <c r="G76" i="32"/>
  <c r="G75" i="32"/>
  <c r="G74" i="32"/>
  <c r="G68" i="32"/>
  <c r="G67" i="32"/>
  <c r="G55" i="32"/>
  <c r="G54" i="32"/>
  <c r="G53" i="32"/>
  <c r="G52" i="32"/>
  <c r="G51" i="32"/>
  <c r="G50" i="32"/>
  <c r="G47" i="32"/>
  <c r="G46" i="32"/>
  <c r="G45" i="32"/>
  <c r="G43" i="32"/>
  <c r="G42" i="32"/>
  <c r="G41" i="32"/>
  <c r="G39" i="32"/>
  <c r="G38" i="32"/>
  <c r="G37" i="32"/>
  <c r="G36" i="32"/>
  <c r="G35" i="32"/>
  <c r="G34" i="32"/>
  <c r="G32" i="32"/>
  <c r="G31" i="32"/>
  <c r="G30" i="32"/>
  <c r="G28" i="32"/>
  <c r="G27" i="32"/>
  <c r="G26" i="32"/>
  <c r="G24" i="32"/>
  <c r="G23" i="32"/>
  <c r="G22" i="32"/>
  <c r="G14" i="32"/>
  <c r="G15" i="32"/>
  <c r="G16" i="32"/>
  <c r="G17" i="32"/>
  <c r="G19" i="32"/>
  <c r="D55" i="32"/>
  <c r="D47" i="32"/>
  <c r="D46" i="32"/>
  <c r="D45" i="32"/>
  <c r="D44" i="32"/>
  <c r="D42" i="32"/>
  <c r="D41" i="32"/>
  <c r="D39" i="32"/>
  <c r="D38" i="32"/>
  <c r="D37" i="32"/>
  <c r="D36" i="32"/>
  <c r="D35" i="32"/>
  <c r="D34" i="32"/>
  <c r="D32" i="32"/>
  <c r="D31" i="32"/>
  <c r="D30" i="32"/>
  <c r="D29" i="32"/>
  <c r="D28" i="32"/>
  <c r="D26" i="32"/>
  <c r="D25" i="32"/>
  <c r="D24" i="32"/>
  <c r="D23" i="32"/>
  <c r="D21" i="32"/>
  <c r="D20" i="32"/>
  <c r="D14" i="32"/>
  <c r="D15" i="32"/>
  <c r="D16" i="32"/>
  <c r="D17" i="32"/>
  <c r="D18" i="32"/>
  <c r="D12" i="32"/>
  <c r="C12" i="32"/>
  <c r="C59" i="32"/>
  <c r="C57" i="32"/>
  <c r="C56" i="32"/>
  <c r="C54" i="32"/>
  <c r="C52" i="32"/>
  <c r="C51" i="32"/>
  <c r="C50" i="32"/>
  <c r="C47" i="32"/>
  <c r="C46" i="32"/>
  <c r="C45" i="32"/>
  <c r="C44" i="32"/>
  <c r="C42" i="32"/>
  <c r="C41" i="32"/>
  <c r="C39" i="32"/>
  <c r="C38" i="32"/>
  <c r="C37" i="32"/>
  <c r="C36" i="32"/>
  <c r="C35" i="32"/>
  <c r="C34" i="32"/>
  <c r="C29" i="32"/>
  <c r="C30" i="32"/>
  <c r="C31" i="32"/>
  <c r="C32" i="32"/>
  <c r="C23" i="32"/>
  <c r="C24" i="32"/>
  <c r="C25" i="32"/>
  <c r="C26" i="32"/>
  <c r="C20" i="32"/>
  <c r="C14" i="32"/>
  <c r="C15" i="32"/>
  <c r="C17" i="32"/>
  <c r="C18" i="32"/>
  <c r="I19" i="15"/>
  <c r="H19" i="15"/>
  <c r="A5" i="17" l="1"/>
  <c r="E93" i="11"/>
  <c r="C93" i="11"/>
  <c r="F15" i="15" l="1"/>
  <c r="F16" i="15"/>
  <c r="F17" i="15"/>
  <c r="F18" i="15"/>
  <c r="F93" i="11"/>
  <c r="G93" i="11"/>
  <c r="F22" i="8"/>
  <c r="H93" i="11" l="1"/>
  <c r="G16" i="15"/>
  <c r="G17" i="15"/>
  <c r="G18" i="15"/>
  <c r="G15" i="15"/>
  <c r="F19" i="15"/>
  <c r="I60" i="25"/>
  <c r="I61" i="25"/>
  <c r="I62" i="25"/>
  <c r="I63" i="25"/>
  <c r="I64" i="25"/>
  <c r="I65" i="25"/>
  <c r="I66" i="25"/>
  <c r="I67" i="25"/>
  <c r="I68" i="25"/>
  <c r="I59" i="25"/>
  <c r="F25" i="28"/>
  <c r="F15" i="28"/>
  <c r="G15" i="28" s="1"/>
  <c r="F14" i="28"/>
  <c r="G14" i="28" s="1"/>
  <c r="B5" i="25"/>
  <c r="B5" i="26" s="1"/>
  <c r="D58" i="1"/>
  <c r="C58" i="1"/>
  <c r="L48" i="1"/>
  <c r="L49" i="1"/>
  <c r="K53" i="1"/>
  <c r="C12" i="28" l="1"/>
  <c r="F13" i="28"/>
  <c r="C21" i="28"/>
  <c r="F27" i="28"/>
  <c r="G27" i="28" s="1"/>
  <c r="G25" i="28"/>
  <c r="G19" i="15"/>
  <c r="F58" i="1"/>
  <c r="K54" i="1"/>
  <c r="J58" i="1"/>
  <c r="K56" i="1"/>
  <c r="L51" i="1"/>
  <c r="K57" i="1"/>
  <c r="K55" i="1"/>
  <c r="K52" i="1"/>
  <c r="L50" i="1"/>
  <c r="K44" i="1"/>
  <c r="M44" i="1" s="1"/>
  <c r="E58" i="1"/>
  <c r="H58" i="1"/>
  <c r="K33" i="1"/>
  <c r="G58" i="1"/>
  <c r="K29" i="1"/>
  <c r="M29" i="1" s="1"/>
  <c r="K46" i="1"/>
  <c r="M46" i="1" s="1"/>
  <c r="K41" i="1"/>
  <c r="M41" i="1" s="1"/>
  <c r="K37" i="1"/>
  <c r="M37" i="1" s="1"/>
  <c r="K31" i="1"/>
  <c r="M31" i="1" s="1"/>
  <c r="I58" i="1"/>
  <c r="K43" i="1"/>
  <c r="M43" i="1" s="1"/>
  <c r="K39" i="1"/>
  <c r="K35" i="1"/>
  <c r="M35" i="1" s="1"/>
  <c r="K36" i="1"/>
  <c r="M36" i="1" s="1"/>
  <c r="K45" i="1"/>
  <c r="M45" i="1" s="1"/>
  <c r="K40" i="1"/>
  <c r="M40" i="1" s="1"/>
  <c r="K34" i="1"/>
  <c r="M34" i="1" s="1"/>
  <c r="K30" i="1"/>
  <c r="M30" i="1" s="1"/>
  <c r="K47" i="1"/>
  <c r="M47" i="1" s="1"/>
  <c r="K42" i="1"/>
  <c r="M42" i="1" s="1"/>
  <c r="K38" i="1"/>
  <c r="M38" i="1" s="1"/>
  <c r="K32" i="1"/>
  <c r="M32" i="1" s="1"/>
  <c r="L21" i="1"/>
  <c r="G18" i="32" s="1"/>
  <c r="L23" i="1"/>
  <c r="L25" i="1"/>
  <c r="K28" i="1"/>
  <c r="K12" i="1"/>
  <c r="K16" i="1"/>
  <c r="L26" i="1"/>
  <c r="D18" i="6" s="1"/>
  <c r="L20" i="1"/>
  <c r="G13" i="32" s="1"/>
  <c r="L22" i="1"/>
  <c r="G20" i="32" s="1"/>
  <c r="L24" i="1"/>
  <c r="U24" i="1" s="1"/>
  <c r="K10" i="1"/>
  <c r="C16" i="32" s="1"/>
  <c r="K14" i="1"/>
  <c r="K18" i="1"/>
  <c r="F21" i="8" l="1"/>
  <c r="D39" i="6"/>
  <c r="F21" i="28"/>
  <c r="F12" i="28"/>
  <c r="G13" i="28"/>
  <c r="G12" i="28" s="1"/>
  <c r="D40" i="6"/>
  <c r="D38" i="6"/>
  <c r="G21" i="28"/>
  <c r="C10" i="28"/>
  <c r="U23" i="1"/>
  <c r="G69" i="32"/>
  <c r="T18" i="1"/>
  <c r="C55" i="32"/>
  <c r="T12" i="1"/>
  <c r="C22" i="32"/>
  <c r="T14" i="1"/>
  <c r="U25" i="1"/>
  <c r="G73" i="32"/>
  <c r="P20" i="1"/>
  <c r="U20" i="1"/>
  <c r="O16" i="1"/>
  <c r="T16" i="1"/>
  <c r="O10" i="1"/>
  <c r="T10" i="1"/>
  <c r="P22" i="1"/>
  <c r="U22" i="1"/>
  <c r="P21" i="1"/>
  <c r="U21" i="1"/>
  <c r="I36" i="25"/>
  <c r="D13" i="26" s="1"/>
  <c r="P23" i="1"/>
  <c r="M39" i="1"/>
  <c r="D27" i="25"/>
  <c r="O18" i="1"/>
  <c r="O12" i="1"/>
  <c r="M33" i="1"/>
  <c r="O14" i="1"/>
  <c r="M28" i="1"/>
  <c r="N26" i="1"/>
  <c r="P25" i="1"/>
  <c r="I42" i="25"/>
  <c r="E19" i="26" s="1"/>
  <c r="L27" i="1"/>
  <c r="D24" i="6" s="1"/>
  <c r="F24" i="8" s="1"/>
  <c r="K17" i="1"/>
  <c r="K15" i="1"/>
  <c r="L19" i="1"/>
  <c r="K13" i="1"/>
  <c r="C28" i="32" s="1"/>
  <c r="K11" i="1"/>
  <c r="C21" i="32" s="1"/>
  <c r="K9" i="1"/>
  <c r="H80" i="32"/>
  <c r="G80" i="32"/>
  <c r="H79" i="32"/>
  <c r="G79" i="32"/>
  <c r="D59" i="32"/>
  <c r="D57" i="32"/>
  <c r="D56" i="32"/>
  <c r="D54" i="32"/>
  <c r="D52" i="32"/>
  <c r="D51" i="32"/>
  <c r="D50" i="32"/>
  <c r="G10" i="28" l="1"/>
  <c r="D71" i="6"/>
  <c r="F10" i="28"/>
  <c r="D33" i="6"/>
  <c r="C53" i="32"/>
  <c r="U19" i="1"/>
  <c r="G12" i="32"/>
  <c r="T9" i="1"/>
  <c r="C13" i="32"/>
  <c r="O11" i="1"/>
  <c r="T11" i="1"/>
  <c r="O17" i="1"/>
  <c r="T17" i="1"/>
  <c r="O13" i="1"/>
  <c r="T13" i="1"/>
  <c r="O15" i="1"/>
  <c r="T15" i="1"/>
  <c r="N27" i="1"/>
  <c r="M24" i="1" s="1"/>
  <c r="G72" i="32" s="1"/>
  <c r="D25" i="25"/>
  <c r="D13" i="25"/>
  <c r="P19" i="1"/>
  <c r="I11" i="25"/>
  <c r="K58" i="1"/>
  <c r="O9" i="1"/>
  <c r="L58" i="1"/>
  <c r="N58" i="1"/>
  <c r="D14" i="17"/>
  <c r="E14" i="17"/>
  <c r="G13" i="17"/>
  <c r="H13" i="17" s="1"/>
  <c r="F13" i="17"/>
  <c r="I13" i="17" l="1"/>
  <c r="D73" i="6"/>
  <c r="O58" i="1"/>
  <c r="M58" i="1"/>
  <c r="I41" i="25"/>
  <c r="P24" i="1"/>
  <c r="P58" i="1" s="1"/>
  <c r="D24" i="8" l="1"/>
  <c r="D22" i="8"/>
  <c r="G22" i="8" s="1"/>
  <c r="H22" i="8" s="1"/>
  <c r="D21" i="8"/>
  <c r="B64" i="7"/>
  <c r="B51" i="7"/>
  <c r="B30" i="37" l="1"/>
  <c r="D30" i="37" s="1"/>
  <c r="E30" i="37"/>
  <c r="F30" i="37" s="1"/>
  <c r="B31" i="37"/>
  <c r="D31" i="37" s="1"/>
  <c r="E31" i="37"/>
  <c r="F31" i="37" s="1"/>
  <c r="B32" i="37"/>
  <c r="D32" i="37" s="1"/>
  <c r="E32" i="37"/>
  <c r="F32" i="37" s="1"/>
  <c r="B33" i="37"/>
  <c r="D33" i="37" s="1"/>
  <c r="E33" i="37"/>
  <c r="F33" i="37" s="1"/>
  <c r="B34" i="37"/>
  <c r="D34" i="37" s="1"/>
  <c r="E34" i="37"/>
  <c r="F34" i="37" s="1"/>
  <c r="B35" i="37"/>
  <c r="D35" i="37" s="1"/>
  <c r="E35" i="37"/>
  <c r="F35" i="37" s="1"/>
  <c r="B36" i="37"/>
  <c r="D36" i="37" s="1"/>
  <c r="E36" i="37"/>
  <c r="F36" i="37" s="1"/>
  <c r="B37" i="37"/>
  <c r="D37" i="37" s="1"/>
  <c r="E37" i="37"/>
  <c r="F37" i="37" s="1"/>
  <c r="E29" i="37"/>
  <c r="B29" i="37"/>
  <c r="B20" i="37"/>
  <c r="D20" i="37" s="1"/>
  <c r="E20" i="37"/>
  <c r="F20" i="37" s="1"/>
  <c r="B21" i="37"/>
  <c r="D21" i="37" s="1"/>
  <c r="E21" i="37"/>
  <c r="F21" i="37" s="1"/>
  <c r="B22" i="37"/>
  <c r="D22" i="37" s="1"/>
  <c r="E22" i="37"/>
  <c r="F22" i="37" s="1"/>
  <c r="B23" i="37"/>
  <c r="D23" i="37" s="1"/>
  <c r="E23" i="37"/>
  <c r="F23" i="37" s="1"/>
  <c r="B24" i="37"/>
  <c r="D24" i="37" s="1"/>
  <c r="E24" i="37"/>
  <c r="F24" i="37" s="1"/>
  <c r="B25" i="37"/>
  <c r="D25" i="37" s="1"/>
  <c r="E25" i="37"/>
  <c r="F25" i="37" s="1"/>
  <c r="B26" i="37"/>
  <c r="D26" i="37" s="1"/>
  <c r="E26" i="37"/>
  <c r="F26" i="37" s="1"/>
  <c r="B27" i="37"/>
  <c r="D27" i="37" s="1"/>
  <c r="E27" i="37"/>
  <c r="F27" i="37" s="1"/>
  <c r="E19" i="37"/>
  <c r="F19" i="37" s="1"/>
  <c r="B19" i="37"/>
  <c r="D19" i="37" s="1"/>
  <c r="B12" i="37"/>
  <c r="D12" i="37" s="1"/>
  <c r="E12" i="37"/>
  <c r="F12" i="37" s="1"/>
  <c r="B13" i="37"/>
  <c r="D13" i="37" s="1"/>
  <c r="E13" i="37"/>
  <c r="F13" i="37" s="1"/>
  <c r="B14" i="37"/>
  <c r="D14" i="37" s="1"/>
  <c r="E14" i="37"/>
  <c r="F14" i="37" s="1"/>
  <c r="B15" i="37"/>
  <c r="D15" i="37" s="1"/>
  <c r="E15" i="37"/>
  <c r="F15" i="37" s="1"/>
  <c r="B16" i="37"/>
  <c r="D16" i="37" s="1"/>
  <c r="E16" i="37"/>
  <c r="F16" i="37" s="1"/>
  <c r="B17" i="37"/>
  <c r="D17" i="37" s="1"/>
  <c r="E17" i="37"/>
  <c r="F17" i="37" s="1"/>
  <c r="E11" i="37"/>
  <c r="B11" i="37"/>
  <c r="G32" i="37" l="1"/>
  <c r="G36" i="37"/>
  <c r="G23" i="37"/>
  <c r="G21" i="37"/>
  <c r="G37" i="37"/>
  <c r="G33" i="37"/>
  <c r="G20" i="37"/>
  <c r="G24" i="37"/>
  <c r="G34" i="37"/>
  <c r="G30" i="37"/>
  <c r="G35" i="37"/>
  <c r="G31" i="37"/>
  <c r="G27" i="37"/>
  <c r="G22" i="37"/>
  <c r="G25" i="37"/>
  <c r="G26" i="37"/>
  <c r="G19" i="37"/>
  <c r="E18" i="37"/>
  <c r="B25" i="7" l="1"/>
  <c r="B38" i="36" l="1"/>
  <c r="B36" i="36"/>
  <c r="B16" i="36"/>
  <c r="C50" i="7"/>
  <c r="D15" i="26" l="1"/>
  <c r="B26" i="7" l="1"/>
  <c r="B24" i="7"/>
  <c r="B21" i="7"/>
  <c r="B17" i="7"/>
  <c r="D50" i="37"/>
  <c r="D51" i="37"/>
  <c r="D52" i="37"/>
  <c r="D53" i="37"/>
  <c r="D54" i="37"/>
  <c r="D55" i="37"/>
  <c r="D56" i="37"/>
  <c r="D57" i="37"/>
  <c r="D49" i="37"/>
  <c r="G49" i="37" s="1"/>
  <c r="D40" i="37"/>
  <c r="D41" i="37"/>
  <c r="D42" i="37"/>
  <c r="D43" i="37"/>
  <c r="D44" i="37"/>
  <c r="D45" i="37"/>
  <c r="D46" i="37"/>
  <c r="D47" i="37"/>
  <c r="D39" i="37"/>
  <c r="D29" i="37"/>
  <c r="D11" i="37"/>
  <c r="B40" i="7" l="1"/>
  <c r="B66" i="7" s="1"/>
  <c r="G24" i="8"/>
  <c r="H24" i="8" s="1"/>
  <c r="E36" i="36"/>
  <c r="F36" i="36" s="1"/>
  <c r="G21" i="8"/>
  <c r="H21" i="8" s="1"/>
  <c r="E16" i="36"/>
  <c r="F16" i="36" s="1"/>
  <c r="F18" i="26"/>
  <c r="D15" i="38"/>
  <c r="G15" i="38" s="1"/>
  <c r="F37" i="36"/>
  <c r="G49" i="40"/>
  <c r="F49" i="40"/>
  <c r="E49" i="40"/>
  <c r="D49" i="40"/>
  <c r="D35" i="40" s="1"/>
  <c r="C49" i="40"/>
  <c r="B49" i="40"/>
  <c r="G41" i="40"/>
  <c r="G35" i="40" s="1"/>
  <c r="F41" i="40"/>
  <c r="F35" i="40" s="1"/>
  <c r="E41" i="40"/>
  <c r="D41" i="40"/>
  <c r="C41" i="40"/>
  <c r="B41" i="40"/>
  <c r="G26" i="40"/>
  <c r="F26" i="40"/>
  <c r="E26" i="40"/>
  <c r="D26" i="40"/>
  <c r="C26" i="40"/>
  <c r="B26" i="40"/>
  <c r="G18" i="40"/>
  <c r="F18" i="40"/>
  <c r="E18" i="40"/>
  <c r="D18" i="40"/>
  <c r="C18" i="40"/>
  <c r="B18" i="40"/>
  <c r="G80" i="39"/>
  <c r="F80" i="39"/>
  <c r="E80" i="39"/>
  <c r="D80" i="39"/>
  <c r="C80" i="39"/>
  <c r="B80" i="39"/>
  <c r="G69" i="39"/>
  <c r="F69" i="39"/>
  <c r="E69" i="39"/>
  <c r="D69" i="39"/>
  <c r="C69" i="39"/>
  <c r="B69" i="39"/>
  <c r="B49" i="39" s="1"/>
  <c r="G60" i="39"/>
  <c r="F60" i="39"/>
  <c r="E60" i="39"/>
  <c r="D60" i="39"/>
  <c r="C60" i="39"/>
  <c r="B60" i="39"/>
  <c r="G50" i="39"/>
  <c r="G49" i="39" s="1"/>
  <c r="F50" i="39"/>
  <c r="E50" i="39"/>
  <c r="D50" i="39"/>
  <c r="C50" i="39"/>
  <c r="B50" i="39"/>
  <c r="G42" i="39"/>
  <c r="F42" i="39"/>
  <c r="E42" i="39"/>
  <c r="D42" i="39"/>
  <c r="C42" i="39"/>
  <c r="B42" i="39"/>
  <c r="G40" i="39"/>
  <c r="G39" i="39"/>
  <c r="G38" i="39"/>
  <c r="G37" i="39"/>
  <c r="G36" i="39"/>
  <c r="G34" i="39"/>
  <c r="G33" i="39"/>
  <c r="G32" i="39"/>
  <c r="E31" i="39"/>
  <c r="C31" i="39"/>
  <c r="G29" i="39"/>
  <c r="G28" i="39"/>
  <c r="G27" i="39"/>
  <c r="G25" i="39"/>
  <c r="G20" i="39"/>
  <c r="G19" i="39"/>
  <c r="G18" i="39"/>
  <c r="G17" i="39"/>
  <c r="G16" i="39"/>
  <c r="G15" i="39"/>
  <c r="G13" i="39"/>
  <c r="D12" i="39"/>
  <c r="C12" i="39"/>
  <c r="B12" i="39"/>
  <c r="F14" i="38"/>
  <c r="E14" i="38"/>
  <c r="C14" i="38"/>
  <c r="B14" i="38"/>
  <c r="D156" i="37"/>
  <c r="G156" i="37" s="1"/>
  <c r="D155" i="37"/>
  <c r="G155" i="37" s="1"/>
  <c r="D154" i="37"/>
  <c r="G154" i="37" s="1"/>
  <c r="D153" i="37"/>
  <c r="G153" i="37" s="1"/>
  <c r="D152" i="37"/>
  <c r="G152" i="37" s="1"/>
  <c r="D151" i="37"/>
  <c r="G151" i="37" s="1"/>
  <c r="D150" i="37"/>
  <c r="G150" i="37" s="1"/>
  <c r="C149" i="37"/>
  <c r="B149" i="37"/>
  <c r="D148" i="37"/>
  <c r="G148" i="37" s="1"/>
  <c r="D147" i="37"/>
  <c r="G147" i="37" s="1"/>
  <c r="D146" i="37"/>
  <c r="G146" i="37" s="1"/>
  <c r="C145" i="37"/>
  <c r="B145" i="37"/>
  <c r="D144" i="37"/>
  <c r="G144" i="37" s="1"/>
  <c r="D143" i="37"/>
  <c r="G143" i="37" s="1"/>
  <c r="D142" i="37"/>
  <c r="G142" i="37" s="1"/>
  <c r="D141" i="37"/>
  <c r="G141" i="37" s="1"/>
  <c r="D140" i="37"/>
  <c r="G140" i="37" s="1"/>
  <c r="D139" i="37"/>
  <c r="G139" i="37" s="1"/>
  <c r="D138" i="37"/>
  <c r="G138" i="37" s="1"/>
  <c r="D137" i="37"/>
  <c r="G137" i="37" s="1"/>
  <c r="C136" i="37"/>
  <c r="B136" i="37"/>
  <c r="D135" i="37"/>
  <c r="G135" i="37" s="1"/>
  <c r="D134" i="37"/>
  <c r="G134" i="37" s="1"/>
  <c r="D133" i="37"/>
  <c r="G133" i="37" s="1"/>
  <c r="C132" i="37"/>
  <c r="B132" i="37"/>
  <c r="D132" i="37" s="1"/>
  <c r="G132" i="37" s="1"/>
  <c r="D131" i="37"/>
  <c r="G131" i="37" s="1"/>
  <c r="D130" i="37"/>
  <c r="G130" i="37" s="1"/>
  <c r="D129" i="37"/>
  <c r="G129" i="37" s="1"/>
  <c r="D128" i="37"/>
  <c r="G128" i="37" s="1"/>
  <c r="D127" i="37"/>
  <c r="G127" i="37" s="1"/>
  <c r="D126" i="37"/>
  <c r="G126" i="37" s="1"/>
  <c r="D125" i="37"/>
  <c r="G125" i="37" s="1"/>
  <c r="D124" i="37"/>
  <c r="G124" i="37" s="1"/>
  <c r="D123" i="37"/>
  <c r="G123" i="37" s="1"/>
  <c r="C122" i="37"/>
  <c r="B122" i="37"/>
  <c r="D121" i="37"/>
  <c r="G121" i="37" s="1"/>
  <c r="D120" i="37"/>
  <c r="G120" i="37" s="1"/>
  <c r="D119" i="37"/>
  <c r="G119" i="37" s="1"/>
  <c r="D118" i="37"/>
  <c r="G118" i="37" s="1"/>
  <c r="D117" i="37"/>
  <c r="G117" i="37" s="1"/>
  <c r="D116" i="37"/>
  <c r="G116" i="37" s="1"/>
  <c r="D115" i="37"/>
  <c r="G115" i="37" s="1"/>
  <c r="D114" i="37"/>
  <c r="G114" i="37" s="1"/>
  <c r="D113" i="37"/>
  <c r="G113" i="37" s="1"/>
  <c r="C112" i="37"/>
  <c r="B112" i="37"/>
  <c r="D111" i="37"/>
  <c r="G111" i="37" s="1"/>
  <c r="D110" i="37"/>
  <c r="G110" i="37" s="1"/>
  <c r="D109" i="37"/>
  <c r="G109" i="37" s="1"/>
  <c r="D108" i="37"/>
  <c r="G108" i="37" s="1"/>
  <c r="D107" i="37"/>
  <c r="G107" i="37" s="1"/>
  <c r="D106" i="37"/>
  <c r="G106" i="37" s="1"/>
  <c r="D105" i="37"/>
  <c r="G105" i="37" s="1"/>
  <c r="D104" i="37"/>
  <c r="G104" i="37" s="1"/>
  <c r="D103" i="37"/>
  <c r="G103" i="37" s="1"/>
  <c r="C102" i="37"/>
  <c r="B102" i="37"/>
  <c r="D101" i="37"/>
  <c r="G101" i="37" s="1"/>
  <c r="D100" i="37"/>
  <c r="G100" i="37" s="1"/>
  <c r="D99" i="37"/>
  <c r="G99" i="37" s="1"/>
  <c r="D98" i="37"/>
  <c r="G98" i="37" s="1"/>
  <c r="D97" i="37"/>
  <c r="G97" i="37" s="1"/>
  <c r="D96" i="37"/>
  <c r="G96" i="37" s="1"/>
  <c r="D95" i="37"/>
  <c r="G95" i="37" s="1"/>
  <c r="D94" i="37"/>
  <c r="G94" i="37" s="1"/>
  <c r="D93" i="37"/>
  <c r="G93" i="37" s="1"/>
  <c r="C92" i="37"/>
  <c r="B92" i="37"/>
  <c r="D92" i="37" s="1"/>
  <c r="G92" i="37" s="1"/>
  <c r="D91" i="37"/>
  <c r="G91" i="37" s="1"/>
  <c r="D90" i="37"/>
  <c r="G90" i="37" s="1"/>
  <c r="D89" i="37"/>
  <c r="G89" i="37" s="1"/>
  <c r="D88" i="37"/>
  <c r="G88" i="37" s="1"/>
  <c r="D87" i="37"/>
  <c r="G87" i="37" s="1"/>
  <c r="D86" i="37"/>
  <c r="G86" i="37" s="1"/>
  <c r="D85" i="37"/>
  <c r="G85" i="37" s="1"/>
  <c r="C84" i="37"/>
  <c r="B84" i="37"/>
  <c r="D84" i="37" s="1"/>
  <c r="G84" i="37" s="1"/>
  <c r="F82" i="37"/>
  <c r="G82" i="37" s="1"/>
  <c r="F81" i="37"/>
  <c r="F80" i="37"/>
  <c r="G80" i="37" s="1"/>
  <c r="F79" i="37"/>
  <c r="F78" i="37"/>
  <c r="G78" i="37"/>
  <c r="F77" i="37"/>
  <c r="F76" i="37"/>
  <c r="E75" i="37"/>
  <c r="B75" i="37"/>
  <c r="G74" i="37"/>
  <c r="G73" i="37"/>
  <c r="G72" i="37"/>
  <c r="C71" i="37"/>
  <c r="G70" i="37"/>
  <c r="G69" i="37"/>
  <c r="G68" i="37"/>
  <c r="G67" i="37"/>
  <c r="G66" i="37"/>
  <c r="G65" i="37"/>
  <c r="G64" i="37"/>
  <c r="E62" i="37"/>
  <c r="B62" i="37"/>
  <c r="F62" i="37"/>
  <c r="C62" i="37"/>
  <c r="F61" i="37"/>
  <c r="F60" i="37"/>
  <c r="F57" i="37"/>
  <c r="F56" i="37"/>
  <c r="F55" i="37"/>
  <c r="F54" i="37"/>
  <c r="F53" i="37"/>
  <c r="F52" i="37"/>
  <c r="F51" i="37"/>
  <c r="F50" i="37"/>
  <c r="F47" i="37"/>
  <c r="F46" i="37"/>
  <c r="G46" i="37"/>
  <c r="F45" i="37"/>
  <c r="F44" i="37"/>
  <c r="G44" i="37" s="1"/>
  <c r="F43" i="37"/>
  <c r="G43" i="37"/>
  <c r="F42" i="37"/>
  <c r="F41" i="37"/>
  <c r="F40" i="37"/>
  <c r="G40" i="37"/>
  <c r="F39" i="37"/>
  <c r="E38" i="37"/>
  <c r="F29" i="37"/>
  <c r="E28" i="37"/>
  <c r="C18" i="37"/>
  <c r="G16" i="37"/>
  <c r="G14" i="37"/>
  <c r="G12" i="37"/>
  <c r="F11" i="37"/>
  <c r="E10" i="37"/>
  <c r="E14" i="40" s="1"/>
  <c r="F14" i="40" s="1"/>
  <c r="C71" i="36"/>
  <c r="B71" i="36"/>
  <c r="B14" i="35" s="1"/>
  <c r="D70" i="36"/>
  <c r="G70" i="36" s="1"/>
  <c r="E69" i="36"/>
  <c r="E71" i="36" s="1"/>
  <c r="D69" i="36"/>
  <c r="F66" i="36"/>
  <c r="F69" i="36" s="1"/>
  <c r="F71" i="36" s="1"/>
  <c r="D65" i="36"/>
  <c r="E65" i="36"/>
  <c r="C65" i="36"/>
  <c r="D63" i="36"/>
  <c r="F62" i="36"/>
  <c r="D62" i="36"/>
  <c r="E59" i="36"/>
  <c r="C59" i="36"/>
  <c r="C54" i="36"/>
  <c r="D53" i="36"/>
  <c r="D52" i="36"/>
  <c r="G52" i="36" s="1"/>
  <c r="D51" i="36"/>
  <c r="D50" i="36"/>
  <c r="D49" i="36"/>
  <c r="D48" i="36"/>
  <c r="D47" i="36"/>
  <c r="G47" i="36" s="1"/>
  <c r="D46" i="36"/>
  <c r="E45" i="36"/>
  <c r="C45" i="36"/>
  <c r="B45" i="36"/>
  <c r="G44" i="36"/>
  <c r="D41" i="36"/>
  <c r="G41" i="36" s="1"/>
  <c r="C39" i="36"/>
  <c r="D38" i="36"/>
  <c r="D36" i="36"/>
  <c r="D35" i="36"/>
  <c r="D34" i="36"/>
  <c r="D33" i="36"/>
  <c r="G33" i="36" s="1"/>
  <c r="D32" i="36"/>
  <c r="G32" i="36" s="1"/>
  <c r="E30" i="36"/>
  <c r="D31" i="36"/>
  <c r="C30" i="36"/>
  <c r="D29" i="36"/>
  <c r="D28" i="36"/>
  <c r="D27" i="36"/>
  <c r="D26" i="36"/>
  <c r="G26" i="36" s="1"/>
  <c r="D25" i="36"/>
  <c r="D24" i="36"/>
  <c r="G24" i="36" s="1"/>
  <c r="D23" i="36"/>
  <c r="G23" i="36" s="1"/>
  <c r="D22" i="36"/>
  <c r="D21" i="36"/>
  <c r="D20" i="36"/>
  <c r="D19" i="36"/>
  <c r="D18" i="36"/>
  <c r="G18" i="36" s="1"/>
  <c r="C17" i="36"/>
  <c r="D16" i="36"/>
  <c r="D15" i="36"/>
  <c r="G15" i="36" s="1"/>
  <c r="D14" i="36"/>
  <c r="D13" i="36"/>
  <c r="G13" i="36" s="1"/>
  <c r="D12" i="36"/>
  <c r="G12" i="36" s="1"/>
  <c r="D11" i="36"/>
  <c r="G11" i="36" s="1"/>
  <c r="D10" i="36"/>
  <c r="D52" i="35"/>
  <c r="C52" i="35"/>
  <c r="B52" i="35"/>
  <c r="C36" i="35"/>
  <c r="C44" i="35" s="1"/>
  <c r="C42" i="35" s="1"/>
  <c r="B36" i="35"/>
  <c r="B44" i="35" s="1"/>
  <c r="B42" i="35" s="1"/>
  <c r="D32" i="35"/>
  <c r="C32" i="35"/>
  <c r="B32" i="35"/>
  <c r="C27" i="35"/>
  <c r="D27" i="35" s="1"/>
  <c r="D26" i="35" s="1"/>
  <c r="B27" i="35"/>
  <c r="B26" i="35" s="1"/>
  <c r="D20" i="35"/>
  <c r="D19" i="35"/>
  <c r="D18" i="35" s="1"/>
  <c r="C18" i="35"/>
  <c r="B18" i="35"/>
  <c r="C14" i="35"/>
  <c r="D14" i="35" s="1"/>
  <c r="F30" i="33"/>
  <c r="E30" i="33"/>
  <c r="D30" i="33"/>
  <c r="C30" i="33"/>
  <c r="B30" i="33"/>
  <c r="F27" i="33"/>
  <c r="F26" i="33"/>
  <c r="F25" i="33"/>
  <c r="H24" i="33"/>
  <c r="G24" i="33"/>
  <c r="E24" i="33"/>
  <c r="D24" i="33"/>
  <c r="C24" i="33"/>
  <c r="B24" i="33"/>
  <c r="F23" i="33"/>
  <c r="F22" i="33"/>
  <c r="F21" i="33"/>
  <c r="H20" i="33"/>
  <c r="G20" i="33"/>
  <c r="E20" i="33"/>
  <c r="D20" i="33"/>
  <c r="C20" i="33"/>
  <c r="B20" i="33"/>
  <c r="F17" i="33"/>
  <c r="F16" i="33"/>
  <c r="F15" i="33"/>
  <c r="F14" i="33"/>
  <c r="H13" i="33"/>
  <c r="G13" i="33"/>
  <c r="E13" i="33"/>
  <c r="D13" i="33"/>
  <c r="B13" i="33"/>
  <c r="C12" i="33"/>
  <c r="C8" i="33" s="1"/>
  <c r="B31" i="33"/>
  <c r="F11" i="33"/>
  <c r="F10" i="33"/>
  <c r="F9" i="33"/>
  <c r="H8" i="33"/>
  <c r="G8" i="33"/>
  <c r="E8" i="33"/>
  <c r="D8" i="33"/>
  <c r="H71" i="32"/>
  <c r="H66" i="32"/>
  <c r="G66" i="32"/>
  <c r="H57" i="32"/>
  <c r="G57" i="32"/>
  <c r="D62" i="32"/>
  <c r="H44" i="32"/>
  <c r="G44" i="32"/>
  <c r="D43" i="32"/>
  <c r="C43" i="32"/>
  <c r="H40" i="32"/>
  <c r="D40" i="32"/>
  <c r="C40" i="32"/>
  <c r="H33" i="32"/>
  <c r="G33" i="32"/>
  <c r="D33" i="32"/>
  <c r="C33" i="32"/>
  <c r="H29" i="32"/>
  <c r="D27" i="32"/>
  <c r="H21" i="32"/>
  <c r="G21" i="32"/>
  <c r="D11" i="32"/>
  <c r="G7" i="33" l="1"/>
  <c r="G19" i="33" s="1"/>
  <c r="E49" i="39"/>
  <c r="H7" i="33"/>
  <c r="H19" i="33" s="1"/>
  <c r="C9" i="36"/>
  <c r="D136" i="37"/>
  <c r="G136" i="37" s="1"/>
  <c r="B35" i="40"/>
  <c r="C35" i="40"/>
  <c r="D7" i="33"/>
  <c r="F20" i="33"/>
  <c r="C49" i="39"/>
  <c r="F24" i="33"/>
  <c r="E7" i="33"/>
  <c r="E19" i="33" s="1"/>
  <c r="E35" i="40"/>
  <c r="C42" i="36"/>
  <c r="C67" i="36" s="1"/>
  <c r="C64" i="36"/>
  <c r="F65" i="36"/>
  <c r="F12" i="40"/>
  <c r="F57" i="40" s="1"/>
  <c r="F75" i="37"/>
  <c r="F49" i="39"/>
  <c r="D49" i="39"/>
  <c r="D112" i="37"/>
  <c r="G112" i="37" s="1"/>
  <c r="D122" i="37"/>
  <c r="G122" i="37" s="1"/>
  <c r="D149" i="37"/>
  <c r="G149" i="37" s="1"/>
  <c r="G11" i="32"/>
  <c r="D102" i="37"/>
  <c r="G102" i="37" s="1"/>
  <c r="C83" i="37"/>
  <c r="D145" i="37"/>
  <c r="G145" i="37" s="1"/>
  <c r="G29" i="32"/>
  <c r="G40" i="32"/>
  <c r="H11" i="32"/>
  <c r="D19" i="32"/>
  <c r="D48" i="32" s="1"/>
  <c r="D64" i="32" s="1"/>
  <c r="G25" i="32"/>
  <c r="H25" i="32"/>
  <c r="G36" i="36"/>
  <c r="D62" i="37"/>
  <c r="G62" i="37" s="1"/>
  <c r="B71" i="37"/>
  <c r="D71" i="37" s="1"/>
  <c r="B65" i="36"/>
  <c r="G38" i="36"/>
  <c r="G61" i="36"/>
  <c r="G54" i="37"/>
  <c r="G71" i="32"/>
  <c r="D59" i="36"/>
  <c r="H78" i="32"/>
  <c r="H82" i="32" s="1"/>
  <c r="G62" i="36"/>
  <c r="B59" i="36"/>
  <c r="G78" i="32"/>
  <c r="C28" i="37"/>
  <c r="G56" i="37"/>
  <c r="C58" i="37"/>
  <c r="D54" i="36"/>
  <c r="G14" i="38"/>
  <c r="G79" i="37"/>
  <c r="D36" i="35"/>
  <c r="D35" i="35" s="1"/>
  <c r="D38" i="35" s="1"/>
  <c r="G60" i="37"/>
  <c r="G50" i="37"/>
  <c r="G52" i="37"/>
  <c r="F38" i="37"/>
  <c r="G45" i="37"/>
  <c r="G42" i="37"/>
  <c r="F28" i="37"/>
  <c r="G13" i="37"/>
  <c r="F10" i="37"/>
  <c r="G15" i="37"/>
  <c r="G53" i="36"/>
  <c r="G50" i="36"/>
  <c r="G34" i="36"/>
  <c r="D30" i="36"/>
  <c r="D17" i="36"/>
  <c r="G20" i="36"/>
  <c r="G28" i="36"/>
  <c r="G27" i="36"/>
  <c r="G21" i="36"/>
  <c r="G29" i="36"/>
  <c r="G14" i="36"/>
  <c r="C26" i="35"/>
  <c r="C35" i="35"/>
  <c r="C38" i="35" s="1"/>
  <c r="F13" i="33"/>
  <c r="G16" i="36"/>
  <c r="E17" i="36"/>
  <c r="B30" i="36"/>
  <c r="F39" i="36"/>
  <c r="G56" i="36"/>
  <c r="G63" i="36"/>
  <c r="B8" i="33"/>
  <c r="B7" i="33" s="1"/>
  <c r="B35" i="35"/>
  <c r="B38" i="35" s="1"/>
  <c r="B17" i="36"/>
  <c r="F17" i="36"/>
  <c r="G19" i="36"/>
  <c r="D45" i="36"/>
  <c r="G55" i="36"/>
  <c r="G58" i="36"/>
  <c r="G60" i="36"/>
  <c r="F59" i="36"/>
  <c r="B10" i="37"/>
  <c r="B14" i="40" s="1"/>
  <c r="F12" i="33"/>
  <c r="F8" i="33" s="1"/>
  <c r="F7" i="33" s="1"/>
  <c r="C13" i="33"/>
  <c r="C7" i="33" s="1"/>
  <c r="G22" i="36"/>
  <c r="G25" i="36"/>
  <c r="E39" i="36"/>
  <c r="G49" i="36"/>
  <c r="G35" i="36"/>
  <c r="B37" i="36"/>
  <c r="D37" i="36" s="1"/>
  <c r="B39" i="36"/>
  <c r="D40" i="36"/>
  <c r="D39" i="36" s="1"/>
  <c r="G46" i="36"/>
  <c r="F45" i="36"/>
  <c r="G48" i="36"/>
  <c r="G51" i="36"/>
  <c r="E54" i="36"/>
  <c r="E64" i="36" s="1"/>
  <c r="C13" i="35" s="1"/>
  <c r="G57" i="36"/>
  <c r="G66" i="36"/>
  <c r="G65" i="36" s="1"/>
  <c r="D71" i="36"/>
  <c r="C10" i="37"/>
  <c r="C14" i="40" s="1"/>
  <c r="C12" i="40" s="1"/>
  <c r="C57" i="40" s="1"/>
  <c r="B54" i="36"/>
  <c r="B64" i="36" s="1"/>
  <c r="B13" i="35" s="1"/>
  <c r="B51" i="35" s="1"/>
  <c r="B57" i="35" s="1"/>
  <c r="B58" i="35" s="1"/>
  <c r="C38" i="37"/>
  <c r="G39" i="37"/>
  <c r="B38" i="37"/>
  <c r="G47" i="37"/>
  <c r="G51" i="37"/>
  <c r="G61" i="37"/>
  <c r="G77" i="37"/>
  <c r="G81" i="37"/>
  <c r="G23" i="39"/>
  <c r="G17" i="37"/>
  <c r="F18" i="37"/>
  <c r="G41" i="37"/>
  <c r="C75" i="37"/>
  <c r="D75" i="37" s="1"/>
  <c r="G75" i="37" s="1"/>
  <c r="G76" i="37"/>
  <c r="G69" i="36"/>
  <c r="G71" i="36" s="1"/>
  <c r="B18" i="37"/>
  <c r="D18" i="37" s="1"/>
  <c r="E58" i="37"/>
  <c r="F59" i="37"/>
  <c r="F58" i="37" s="1"/>
  <c r="G35" i="39"/>
  <c r="G31" i="39" s="1"/>
  <c r="D31" i="39"/>
  <c r="G29" i="37"/>
  <c r="B28" i="37"/>
  <c r="C48" i="37"/>
  <c r="E48" i="37"/>
  <c r="F49" i="37"/>
  <c r="F48" i="37" s="1"/>
  <c r="G53" i="37"/>
  <c r="G55" i="37"/>
  <c r="G57" i="37"/>
  <c r="B83" i="37"/>
  <c r="D83" i="37" s="1"/>
  <c r="G83" i="37" s="1"/>
  <c r="F12" i="39"/>
  <c r="G63" i="37"/>
  <c r="F31" i="39"/>
  <c r="B48" i="37"/>
  <c r="B58" i="37"/>
  <c r="D14" i="38"/>
  <c r="E12" i="39"/>
  <c r="G14" i="39"/>
  <c r="G12" i="39" s="1"/>
  <c r="B31" i="39"/>
  <c r="E12" i="40"/>
  <c r="E57" i="40" s="1"/>
  <c r="G74" i="13"/>
  <c r="C74" i="13"/>
  <c r="C12" i="13"/>
  <c r="D12" i="13"/>
  <c r="E12" i="13"/>
  <c r="G12" i="13"/>
  <c r="H12" i="13"/>
  <c r="F13" i="13"/>
  <c r="I13" i="13" s="1"/>
  <c r="F14" i="13"/>
  <c r="I14" i="13" s="1"/>
  <c r="C15" i="13"/>
  <c r="E15" i="13"/>
  <c r="G15" i="13"/>
  <c r="H15" i="13"/>
  <c r="F16" i="13"/>
  <c r="I16" i="13" s="1"/>
  <c r="F17" i="13"/>
  <c r="I17" i="13" s="1"/>
  <c r="F18" i="13"/>
  <c r="I18" i="13" s="1"/>
  <c r="F19" i="13"/>
  <c r="I19" i="13" s="1"/>
  <c r="C20" i="13"/>
  <c r="D20" i="13"/>
  <c r="E20" i="13"/>
  <c r="G20" i="13"/>
  <c r="H20" i="13"/>
  <c r="F21" i="13"/>
  <c r="I21" i="13" s="1"/>
  <c r="F22" i="13"/>
  <c r="I22" i="13" s="1"/>
  <c r="F23" i="13"/>
  <c r="I23" i="13" s="1"/>
  <c r="F24" i="13"/>
  <c r="I24" i="13" s="1"/>
  <c r="F25" i="13"/>
  <c r="I25" i="13"/>
  <c r="F26" i="13"/>
  <c r="I26" i="13" s="1"/>
  <c r="F27" i="13"/>
  <c r="I27" i="13" s="1"/>
  <c r="F28" i="13"/>
  <c r="I28" i="13" s="1"/>
  <c r="F29" i="13"/>
  <c r="I29" i="13" s="1"/>
  <c r="C30" i="13"/>
  <c r="D30" i="13"/>
  <c r="E30" i="13"/>
  <c r="G30" i="13"/>
  <c r="H30" i="13"/>
  <c r="F31" i="13"/>
  <c r="I31" i="13" s="1"/>
  <c r="C32" i="13"/>
  <c r="D32" i="13"/>
  <c r="E32" i="13"/>
  <c r="G32" i="13"/>
  <c r="H32" i="13"/>
  <c r="I33" i="13"/>
  <c r="I34" i="13"/>
  <c r="C35" i="13"/>
  <c r="D35" i="13"/>
  <c r="E35" i="13"/>
  <c r="G35" i="13"/>
  <c r="F36" i="13"/>
  <c r="I36" i="13" s="1"/>
  <c r="F37" i="13"/>
  <c r="I37" i="13" s="1"/>
  <c r="F38" i="13"/>
  <c r="I38" i="13" s="1"/>
  <c r="C39" i="13"/>
  <c r="D39" i="13"/>
  <c r="E39" i="13"/>
  <c r="G39" i="13"/>
  <c r="H39" i="13"/>
  <c r="I40" i="13"/>
  <c r="I41" i="13"/>
  <c r="F42" i="13"/>
  <c r="I42" i="13" s="1"/>
  <c r="F43" i="13"/>
  <c r="I43" i="13" s="1"/>
  <c r="C44" i="13"/>
  <c r="D44" i="13"/>
  <c r="E44" i="13"/>
  <c r="G44" i="13"/>
  <c r="H44" i="13"/>
  <c r="I45" i="13"/>
  <c r="F46" i="13"/>
  <c r="I46" i="13" s="1"/>
  <c r="I47" i="13"/>
  <c r="I48" i="13"/>
  <c r="I49" i="13"/>
  <c r="C51" i="13"/>
  <c r="D51" i="13"/>
  <c r="E51" i="13"/>
  <c r="E50" i="13" s="1"/>
  <c r="G51" i="13"/>
  <c r="H51" i="13"/>
  <c r="F52" i="13"/>
  <c r="I52" i="13" s="1"/>
  <c r="F53" i="13"/>
  <c r="I53" i="13" s="1"/>
  <c r="F54" i="13"/>
  <c r="I54" i="13"/>
  <c r="F55" i="13"/>
  <c r="I55" i="13" s="1"/>
  <c r="F56" i="13"/>
  <c r="I56" i="13" s="1"/>
  <c r="I57" i="13"/>
  <c r="C58" i="13"/>
  <c r="D58" i="13"/>
  <c r="E58" i="13"/>
  <c r="G58" i="13"/>
  <c r="H58" i="13"/>
  <c r="F59" i="13"/>
  <c r="I59" i="13" s="1"/>
  <c r="I60" i="13"/>
  <c r="I61" i="13"/>
  <c r="I62" i="13"/>
  <c r="I63" i="13"/>
  <c r="I64" i="13"/>
  <c r="I65" i="13"/>
  <c r="C66" i="13"/>
  <c r="D66" i="13"/>
  <c r="E66" i="13"/>
  <c r="G66" i="13"/>
  <c r="H66" i="13"/>
  <c r="I67" i="13"/>
  <c r="I68" i="13"/>
  <c r="I69" i="13"/>
  <c r="I70" i="13"/>
  <c r="I71" i="13"/>
  <c r="F73" i="13"/>
  <c r="I73" i="13" s="1"/>
  <c r="I75" i="13"/>
  <c r="F76" i="13"/>
  <c r="I76" i="13" s="1"/>
  <c r="C77" i="13"/>
  <c r="D77" i="13"/>
  <c r="E77" i="13"/>
  <c r="G77" i="13"/>
  <c r="H77" i="13"/>
  <c r="F78" i="13"/>
  <c r="I78" i="13" s="1"/>
  <c r="F79" i="13"/>
  <c r="I79" i="13" s="1"/>
  <c r="F80" i="13"/>
  <c r="I80" i="13" s="1"/>
  <c r="F81" i="13"/>
  <c r="I81" i="13" s="1"/>
  <c r="F82" i="13"/>
  <c r="I82" i="13" s="1"/>
  <c r="F83" i="13"/>
  <c r="I83" i="13" s="1"/>
  <c r="C84" i="13"/>
  <c r="D84" i="13"/>
  <c r="E84" i="13"/>
  <c r="G84" i="13"/>
  <c r="H84" i="13"/>
  <c r="F85" i="13"/>
  <c r="I85" i="13" s="1"/>
  <c r="F86" i="13"/>
  <c r="I86" i="13" s="1"/>
  <c r="F87" i="13"/>
  <c r="I87" i="13" s="1"/>
  <c r="F88" i="13"/>
  <c r="I88" i="13" s="1"/>
  <c r="F89" i="13"/>
  <c r="I89" i="13" s="1"/>
  <c r="F90" i="13"/>
  <c r="I90" i="13" s="1"/>
  <c r="F91" i="13"/>
  <c r="I91" i="13"/>
  <c r="F92" i="13"/>
  <c r="I92" i="13" s="1"/>
  <c r="I93" i="13"/>
  <c r="C94" i="13"/>
  <c r="D94" i="13"/>
  <c r="E94" i="13"/>
  <c r="G94" i="13"/>
  <c r="H94" i="13"/>
  <c r="I95" i="13"/>
  <c r="C97" i="13"/>
  <c r="D97" i="13"/>
  <c r="E97" i="13"/>
  <c r="G97" i="13"/>
  <c r="H97" i="13"/>
  <c r="I98" i="13"/>
  <c r="F99" i="13"/>
  <c r="I99" i="13" s="1"/>
  <c r="C100" i="13"/>
  <c r="D100" i="13"/>
  <c r="E100" i="13"/>
  <c r="G100" i="13"/>
  <c r="H100" i="13"/>
  <c r="F101" i="13"/>
  <c r="I101" i="13" s="1"/>
  <c r="F102" i="13"/>
  <c r="I102" i="13" s="1"/>
  <c r="I103" i="13"/>
  <c r="F104" i="13"/>
  <c r="I104" i="13" s="1"/>
  <c r="F105" i="13"/>
  <c r="I105" i="13" s="1"/>
  <c r="F106" i="13"/>
  <c r="I106" i="13" s="1"/>
  <c r="F107" i="13"/>
  <c r="I107" i="13" s="1"/>
  <c r="F108" i="13"/>
  <c r="I108" i="13" s="1"/>
  <c r="F109" i="13"/>
  <c r="I109" i="13" s="1"/>
  <c r="F110" i="13"/>
  <c r="I110" i="13" s="1"/>
  <c r="F111" i="13"/>
  <c r="I111" i="13" s="1"/>
  <c r="F112" i="13"/>
  <c r="I112" i="13" s="1"/>
  <c r="F113" i="13"/>
  <c r="I113" i="13" s="1"/>
  <c r="C114" i="13"/>
  <c r="D114" i="13"/>
  <c r="E114" i="13"/>
  <c r="G114" i="13"/>
  <c r="H114" i="13"/>
  <c r="F115" i="13"/>
  <c r="I115" i="13" s="1"/>
  <c r="F116" i="13"/>
  <c r="I116" i="13" s="1"/>
  <c r="F117" i="13"/>
  <c r="I117" i="13" s="1"/>
  <c r="C118" i="13"/>
  <c r="D118" i="13"/>
  <c r="E118" i="13"/>
  <c r="G118" i="13"/>
  <c r="H118" i="13"/>
  <c r="F119" i="13"/>
  <c r="I119" i="13" s="1"/>
  <c r="F120" i="13"/>
  <c r="I120" i="13" s="1"/>
  <c r="F121" i="13"/>
  <c r="I121" i="13" s="1"/>
  <c r="F122" i="13"/>
  <c r="I122" i="13" s="1"/>
  <c r="F123" i="13"/>
  <c r="I123" i="13" s="1"/>
  <c r="F124" i="13"/>
  <c r="I124" i="13" s="1"/>
  <c r="C125" i="13"/>
  <c r="F125" i="13" s="1"/>
  <c r="I125" i="13" s="1"/>
  <c r="F126" i="13"/>
  <c r="I126" i="13" s="1"/>
  <c r="C127" i="13"/>
  <c r="F127" i="13" s="1"/>
  <c r="I127" i="13" s="1"/>
  <c r="F128" i="13"/>
  <c r="I128" i="13" s="1"/>
  <c r="F129" i="13"/>
  <c r="I129" i="13" s="1"/>
  <c r="C130" i="13"/>
  <c r="F130" i="13" s="1"/>
  <c r="I130" i="13" s="1"/>
  <c r="F131" i="13"/>
  <c r="I131" i="13" s="1"/>
  <c r="F132" i="13"/>
  <c r="I132" i="13" s="1"/>
  <c r="F133" i="13"/>
  <c r="I133" i="13" s="1"/>
  <c r="F134" i="13"/>
  <c r="I134" i="13" s="1"/>
  <c r="C135" i="13"/>
  <c r="F135" i="13" s="1"/>
  <c r="I135" i="13" s="1"/>
  <c r="F136" i="13"/>
  <c r="I136" i="13" s="1"/>
  <c r="F137" i="13"/>
  <c r="I137" i="13" s="1"/>
  <c r="F138" i="13"/>
  <c r="I138" i="13" s="1"/>
  <c r="D139" i="13"/>
  <c r="E139" i="13"/>
  <c r="G139" i="13"/>
  <c r="H139" i="13"/>
  <c r="C140" i="13"/>
  <c r="F141" i="13"/>
  <c r="I141" i="13" s="1"/>
  <c r="F142" i="13"/>
  <c r="I142" i="13" s="1"/>
  <c r="C143" i="13"/>
  <c r="F143" i="13" s="1"/>
  <c r="I143" i="13" s="1"/>
  <c r="F144" i="13"/>
  <c r="I144" i="13" s="1"/>
  <c r="F145" i="13"/>
  <c r="I145" i="13" s="1"/>
  <c r="F146" i="13"/>
  <c r="I146" i="13" s="1"/>
  <c r="C147" i="13"/>
  <c r="F147" i="13" s="1"/>
  <c r="I147" i="13" s="1"/>
  <c r="F148" i="13"/>
  <c r="I148" i="13" s="1"/>
  <c r="F149" i="13"/>
  <c r="I149" i="13" s="1"/>
  <c r="F150" i="13"/>
  <c r="I150" i="13" s="1"/>
  <c r="F151" i="13"/>
  <c r="I151" i="13" s="1"/>
  <c r="C152" i="13"/>
  <c r="F152" i="13" s="1"/>
  <c r="I152" i="13" s="1"/>
  <c r="F153" i="13"/>
  <c r="I153" i="13" s="1"/>
  <c r="C155" i="13"/>
  <c r="D155" i="13"/>
  <c r="E155" i="13"/>
  <c r="F155" i="13"/>
  <c r="G155" i="13"/>
  <c r="H155" i="13"/>
  <c r="G59" i="36" l="1"/>
  <c r="D50" i="13"/>
  <c r="F66" i="13"/>
  <c r="D14" i="40"/>
  <c r="G14" i="40" s="1"/>
  <c r="G12" i="40" s="1"/>
  <c r="G57" i="40" s="1"/>
  <c r="D64" i="36"/>
  <c r="G48" i="32"/>
  <c r="G60" i="32" s="1"/>
  <c r="E71" i="37"/>
  <c r="F71" i="37" s="1"/>
  <c r="G71" i="37" s="1"/>
  <c r="H48" i="32"/>
  <c r="H60" i="32" s="1"/>
  <c r="H84" i="32" s="1"/>
  <c r="H74" i="13"/>
  <c r="H72" i="13" s="1"/>
  <c r="H50" i="13" s="1"/>
  <c r="G72" i="13"/>
  <c r="G50" i="13" s="1"/>
  <c r="G82" i="32"/>
  <c r="B12" i="40"/>
  <c r="B57" i="40" s="1"/>
  <c r="F74" i="13"/>
  <c r="I74" i="13" s="1"/>
  <c r="I72" i="13" s="1"/>
  <c r="C72" i="13"/>
  <c r="F72" i="13" s="1"/>
  <c r="D28" i="37"/>
  <c r="G28" i="37" s="1"/>
  <c r="D38" i="37"/>
  <c r="G38" i="37" s="1"/>
  <c r="D58" i="37"/>
  <c r="G58" i="37" s="1"/>
  <c r="D48" i="37"/>
  <c r="G48" i="37" s="1"/>
  <c r="D44" i="35"/>
  <c r="D42" i="35" s="1"/>
  <c r="D9" i="36"/>
  <c r="G17" i="36"/>
  <c r="C51" i="35"/>
  <c r="C57" i="35" s="1"/>
  <c r="C58" i="35" s="1"/>
  <c r="D13" i="35"/>
  <c r="D51" i="35" s="1"/>
  <c r="D57" i="35" s="1"/>
  <c r="D58" i="35" s="1"/>
  <c r="F30" i="36"/>
  <c r="G31" i="36"/>
  <c r="G30" i="36" s="1"/>
  <c r="B42" i="36"/>
  <c r="B67" i="36" s="1"/>
  <c r="D42" i="36"/>
  <c r="G59" i="37"/>
  <c r="B9" i="37"/>
  <c r="G10" i="36"/>
  <c r="D10" i="37"/>
  <c r="G11" i="37"/>
  <c r="G10" i="37" s="1"/>
  <c r="G54" i="36"/>
  <c r="G40" i="36"/>
  <c r="G39" i="36" s="1"/>
  <c r="E42" i="36"/>
  <c r="E67" i="36" s="1"/>
  <c r="G18" i="37"/>
  <c r="F9" i="37"/>
  <c r="F157" i="37" s="1"/>
  <c r="C9" i="37"/>
  <c r="C157" i="37" s="1"/>
  <c r="C12" i="38" s="1"/>
  <c r="C11" i="38" s="1"/>
  <c r="C17" i="38" s="1"/>
  <c r="C26" i="39" s="1"/>
  <c r="C22" i="39" s="1"/>
  <c r="C11" i="39" s="1"/>
  <c r="C86" i="39" s="1"/>
  <c r="G45" i="36"/>
  <c r="F54" i="36"/>
  <c r="F64" i="36" s="1"/>
  <c r="B9" i="36"/>
  <c r="B12" i="35" s="1"/>
  <c r="D11" i="13"/>
  <c r="F114" i="13"/>
  <c r="I114" i="13" s="1"/>
  <c r="I51" i="13"/>
  <c r="F118" i="13"/>
  <c r="I118" i="13" s="1"/>
  <c r="I84" i="13"/>
  <c r="F30" i="13"/>
  <c r="I30" i="13" s="1"/>
  <c r="F15" i="13"/>
  <c r="E96" i="13"/>
  <c r="F84" i="13"/>
  <c r="D96" i="13"/>
  <c r="I20" i="13"/>
  <c r="I100" i="13"/>
  <c r="I97" i="13"/>
  <c r="F94" i="13"/>
  <c r="I94" i="13" s="1"/>
  <c r="I58" i="13"/>
  <c r="F39" i="13"/>
  <c r="I35" i="13"/>
  <c r="F35" i="13"/>
  <c r="I32" i="13"/>
  <c r="F20" i="13"/>
  <c r="H11" i="13"/>
  <c r="F12" i="13"/>
  <c r="C139" i="13"/>
  <c r="F139" i="13" s="1"/>
  <c r="I139" i="13" s="1"/>
  <c r="H96" i="13"/>
  <c r="F97" i="13"/>
  <c r="F77" i="13"/>
  <c r="F44" i="13"/>
  <c r="F32" i="13"/>
  <c r="G11" i="13"/>
  <c r="F58" i="13"/>
  <c r="I44" i="13"/>
  <c r="F140" i="13"/>
  <c r="I140" i="13" s="1"/>
  <c r="F100" i="13"/>
  <c r="G96" i="13"/>
  <c r="I77" i="13"/>
  <c r="I66" i="13"/>
  <c r="I15" i="13"/>
  <c r="I12" i="13"/>
  <c r="E11" i="13"/>
  <c r="E10" i="13" s="1"/>
  <c r="F51" i="13"/>
  <c r="I39" i="13"/>
  <c r="C11" i="13"/>
  <c r="C96" i="13"/>
  <c r="G12" i="17"/>
  <c r="G11" i="17"/>
  <c r="G10" i="17"/>
  <c r="C12" i="17"/>
  <c r="C11" i="17"/>
  <c r="C10" i="17"/>
  <c r="E9" i="37" l="1"/>
  <c r="E157" i="37" s="1"/>
  <c r="E12" i="38" s="1"/>
  <c r="D10" i="13"/>
  <c r="D12" i="40"/>
  <c r="D57" i="40" s="1"/>
  <c r="D154" i="13"/>
  <c r="D156" i="13" s="1"/>
  <c r="G14" i="17"/>
  <c r="C14" i="17"/>
  <c r="G84" i="32"/>
  <c r="C50" i="13"/>
  <c r="F50" i="13" s="1"/>
  <c r="D67" i="36"/>
  <c r="G42" i="36"/>
  <c r="D9" i="37"/>
  <c r="F12" i="38"/>
  <c r="F11" i="38" s="1"/>
  <c r="F17" i="38" s="1"/>
  <c r="E11" i="38"/>
  <c r="E17" i="38" s="1"/>
  <c r="E26" i="39" s="1"/>
  <c r="G64" i="36"/>
  <c r="C16" i="35"/>
  <c r="D16" i="35" s="1"/>
  <c r="D15" i="35" s="1"/>
  <c r="G9" i="37"/>
  <c r="B157" i="37"/>
  <c r="B16" i="35"/>
  <c r="B15" i="35" s="1"/>
  <c r="E9" i="36"/>
  <c r="C12" i="35" s="1"/>
  <c r="B41" i="35"/>
  <c r="B47" i="35" s="1"/>
  <c r="B48" i="35" s="1"/>
  <c r="B11" i="35"/>
  <c r="E154" i="13"/>
  <c r="E156" i="13" s="1"/>
  <c r="F96" i="13"/>
  <c r="I96" i="13"/>
  <c r="H10" i="13"/>
  <c r="H154" i="13"/>
  <c r="H156" i="13" s="1"/>
  <c r="G10" i="13"/>
  <c r="G154" i="13"/>
  <c r="G156" i="13" s="1"/>
  <c r="F11" i="13"/>
  <c r="I11" i="13" s="1"/>
  <c r="I50" i="13"/>
  <c r="F24" i="10"/>
  <c r="F22" i="10"/>
  <c r="F11" i="10" s="1"/>
  <c r="D11" i="10"/>
  <c r="C24" i="10"/>
  <c r="E24" i="10" s="1"/>
  <c r="C21" i="10"/>
  <c r="E21" i="10" s="1"/>
  <c r="C22" i="10"/>
  <c r="E22" i="10" s="1"/>
  <c r="F26" i="8"/>
  <c r="E26" i="8"/>
  <c r="C26" i="8"/>
  <c r="B26" i="8"/>
  <c r="G26" i="8"/>
  <c r="G27" i="8" s="1"/>
  <c r="F26" i="39" l="1"/>
  <c r="F22" i="39" s="1"/>
  <c r="F11" i="39" s="1"/>
  <c r="F86" i="39" s="1"/>
  <c r="E22" i="39"/>
  <c r="E11" i="39" s="1"/>
  <c r="E86" i="39" s="1"/>
  <c r="C10" i="13"/>
  <c r="F10" i="13" s="1"/>
  <c r="C154" i="13"/>
  <c r="C156" i="13" s="1"/>
  <c r="C11" i="10"/>
  <c r="D26" i="8"/>
  <c r="G9" i="36"/>
  <c r="G24" i="39"/>
  <c r="E11" i="10"/>
  <c r="D157" i="37"/>
  <c r="G157" i="37" s="1"/>
  <c r="B12" i="38"/>
  <c r="C15" i="35"/>
  <c r="B21" i="35"/>
  <c r="B22" i="35" s="1"/>
  <c r="B23" i="35" s="1"/>
  <c r="B29" i="35" s="1"/>
  <c r="C41" i="35"/>
  <c r="C47" i="35" s="1"/>
  <c r="C48" i="35" s="1"/>
  <c r="C11" i="35"/>
  <c r="D12" i="35"/>
  <c r="F42" i="36"/>
  <c r="F67" i="36" s="1"/>
  <c r="F9" i="36"/>
  <c r="G37" i="36"/>
  <c r="I10" i="13"/>
  <c r="C60" i="7"/>
  <c r="C55" i="7"/>
  <c r="C64" i="7" s="1"/>
  <c r="C51" i="7"/>
  <c r="E70" i="25"/>
  <c r="J70" i="25"/>
  <c r="I70" i="25"/>
  <c r="D70" i="25"/>
  <c r="C62" i="27"/>
  <c r="B62" i="27"/>
  <c r="C55" i="27"/>
  <c r="C50" i="27"/>
  <c r="B50" i="27"/>
  <c r="C41" i="27"/>
  <c r="B41" i="27"/>
  <c r="C31" i="27"/>
  <c r="B19" i="27"/>
  <c r="C10" i="27"/>
  <c r="B10" i="27"/>
  <c r="B55" i="27"/>
  <c r="B31" i="27"/>
  <c r="C19" i="27"/>
  <c r="H26" i="26"/>
  <c r="H25" i="26"/>
  <c r="G24" i="26"/>
  <c r="G28" i="26" s="1"/>
  <c r="H22" i="26"/>
  <c r="H21" i="26"/>
  <c r="H20" i="26"/>
  <c r="H19" i="26"/>
  <c r="H18" i="26"/>
  <c r="F17" i="26"/>
  <c r="F28" i="26" s="1"/>
  <c r="E17" i="26"/>
  <c r="H15" i="26"/>
  <c r="H14" i="26"/>
  <c r="H13" i="26"/>
  <c r="D12" i="26"/>
  <c r="D28" i="26" s="1"/>
  <c r="F154" i="13" l="1"/>
  <c r="F156" i="13" s="1"/>
  <c r="C40" i="7"/>
  <c r="B11" i="38"/>
  <c r="B17" i="38" s="1"/>
  <c r="B26" i="39" s="1"/>
  <c r="D12" i="38"/>
  <c r="C21" i="35"/>
  <c r="C22" i="35" s="1"/>
  <c r="C23" i="35" s="1"/>
  <c r="C29" i="35" s="1"/>
  <c r="D11" i="35"/>
  <c r="D21" i="35" s="1"/>
  <c r="D22" i="35" s="1"/>
  <c r="D23" i="35" s="1"/>
  <c r="D29" i="35" s="1"/>
  <c r="D41" i="35"/>
  <c r="D47" i="35" s="1"/>
  <c r="D48" i="35" s="1"/>
  <c r="G67" i="36"/>
  <c r="G21" i="10"/>
  <c r="H21" i="10"/>
  <c r="J21" i="10" s="1"/>
  <c r="B9" i="27"/>
  <c r="C9" i="27"/>
  <c r="H17" i="26"/>
  <c r="B49" i="27"/>
  <c r="C49" i="27"/>
  <c r="C30" i="27"/>
  <c r="B30" i="27"/>
  <c r="H12" i="26"/>
  <c r="H24" i="26"/>
  <c r="E28" i="26"/>
  <c r="H28" i="26" s="1"/>
  <c r="D26" i="39" l="1"/>
  <c r="B22" i="39"/>
  <c r="B11" i="39" s="1"/>
  <c r="B86" i="39" s="1"/>
  <c r="I21" i="10"/>
  <c r="I154" i="13"/>
  <c r="C66" i="27"/>
  <c r="B66" i="27"/>
  <c r="C66" i="7"/>
  <c r="C69" i="7" s="1"/>
  <c r="G12" i="38"/>
  <c r="G11" i="38" s="1"/>
  <c r="G17" i="38" s="1"/>
  <c r="D11" i="38"/>
  <c r="D17" i="38" s="1"/>
  <c r="B69" i="7" l="1"/>
  <c r="G26" i="39"/>
  <c r="G22" i="39" s="1"/>
  <c r="G11" i="39" s="1"/>
  <c r="G86" i="39" s="1"/>
  <c r="D22" i="39"/>
  <c r="D11" i="39" s="1"/>
  <c r="D86" i="39" s="1"/>
  <c r="J51" i="25"/>
  <c r="I51" i="25"/>
  <c r="E32" i="25"/>
  <c r="J29" i="25"/>
  <c r="I29" i="25"/>
  <c r="J20" i="25"/>
  <c r="I20" i="25"/>
  <c r="E19" i="25"/>
  <c r="I31" i="25" l="1"/>
  <c r="C62" i="32"/>
  <c r="C27" i="32"/>
  <c r="D11" i="25"/>
  <c r="D12" i="25"/>
  <c r="D32" i="25"/>
  <c r="J31" i="25"/>
  <c r="J53" i="25" s="1"/>
  <c r="I53" i="25"/>
  <c r="E34" i="25"/>
  <c r="C19" i="32" l="1"/>
  <c r="D19" i="25"/>
  <c r="D34" i="25" s="1"/>
  <c r="C11" i="32"/>
  <c r="F314" i="23"/>
  <c r="F627" i="23" s="1"/>
  <c r="G314" i="23"/>
  <c r="G627" i="23" s="1"/>
  <c r="H314" i="23"/>
  <c r="H627" i="23" s="1"/>
  <c r="I314" i="23"/>
  <c r="I627" i="23" s="1"/>
  <c r="J314" i="23"/>
  <c r="J627" i="23" s="1"/>
  <c r="K314" i="23"/>
  <c r="K627" i="23" s="1"/>
  <c r="L314" i="23"/>
  <c r="L627" i="23" s="1"/>
  <c r="M314" i="23"/>
  <c r="M627" i="23" s="1"/>
  <c r="E314" i="23"/>
  <c r="E627" i="23" s="1"/>
  <c r="C48" i="32" l="1"/>
  <c r="C64" i="32" s="1"/>
  <c r="Q15" i="23" l="1"/>
  <c r="H12" i="17" l="1"/>
  <c r="F12" i="17"/>
  <c r="I12" i="17" l="1"/>
  <c r="K9" i="14" l="1"/>
  <c r="E23" i="10" l="1"/>
  <c r="D23" i="10"/>
  <c r="B19" i="33" l="1"/>
  <c r="D28" i="10"/>
  <c r="C19" i="33"/>
  <c r="C23" i="10"/>
  <c r="C28" i="10" s="1"/>
  <c r="K96" i="14" l="1"/>
  <c r="F19" i="33"/>
  <c r="D19" i="33"/>
  <c r="F11" i="17"/>
  <c r="H11" i="17"/>
  <c r="E28" i="10"/>
  <c r="I11" i="17" l="1"/>
  <c r="J11" i="17" s="1"/>
  <c r="F10" i="17"/>
  <c r="F14" i="17" s="1"/>
  <c r="H10" i="17" l="1"/>
  <c r="H14" i="17" s="1"/>
  <c r="I10" i="17"/>
  <c r="J10" i="17" l="1"/>
  <c r="I14" i="17"/>
  <c r="J14" i="17" s="1"/>
  <c r="G22" i="10"/>
  <c r="G11" i="10" s="1"/>
  <c r="H22" i="10"/>
  <c r="J22" i="10" s="1"/>
  <c r="J11" i="10" s="1"/>
  <c r="H24" i="10"/>
  <c r="J24" i="10" s="1"/>
  <c r="J23" i="10" s="1"/>
  <c r="F23" i="10"/>
  <c r="H23" i="10" s="1"/>
  <c r="I23" i="10" s="1"/>
  <c r="G24" i="10"/>
  <c r="G23" i="10" s="1"/>
  <c r="J28" i="10" l="1"/>
  <c r="I24" i="10"/>
  <c r="H11" i="10"/>
  <c r="F28" i="10"/>
  <c r="G28" i="10"/>
  <c r="I22" i="10"/>
  <c r="I11" i="10" s="1"/>
  <c r="H28" i="10" l="1"/>
  <c r="I28" i="10" s="1"/>
</calcChain>
</file>

<file path=xl/sharedStrings.xml><?xml version="1.0" encoding="utf-8"?>
<sst xmlns="http://schemas.openxmlformats.org/spreadsheetml/2006/main" count="7862" uniqueCount="2523">
  <si>
    <t>BALANZA DE COMPROBACIÓN</t>
  </si>
  <si>
    <t>MUNICIPIO DE GUAYMAS, SONORA</t>
  </si>
  <si>
    <t>O.P. 1</t>
  </si>
  <si>
    <t>CLAVE</t>
  </si>
  <si>
    <t>DENOMINACION</t>
  </si>
  <si>
    <t>Saldos Iniciales</t>
  </si>
  <si>
    <t>Saldos Finales</t>
  </si>
  <si>
    <t>Balanza Previa</t>
  </si>
  <si>
    <t>Debe</t>
  </si>
  <si>
    <t>Haber</t>
  </si>
  <si>
    <t>MOBILIARIO Y EQUIPO DE ADMINISTRACION</t>
  </si>
  <si>
    <t>EQUIPO DE TRANSPORTE</t>
  </si>
  <si>
    <t>MAQUINARIA, OTROS EQUIPOS Y HERRAMIENTAS</t>
  </si>
  <si>
    <t>MATERIALES Y SUMINISTROS</t>
  </si>
  <si>
    <t>SERVICIOS GENERALES</t>
  </si>
  <si>
    <t>TOTALES</t>
  </si>
  <si>
    <t xml:space="preserve">Declaro bajo protesta de decir verdad que los estados financieros y sus notas son razonablemente correctos y son propiedad del emisor </t>
  </si>
  <si>
    <t>RESULTADO DEL EJERCICIO</t>
  </si>
  <si>
    <t>ESTADO DE SITUACIÓN FINANCIERA</t>
  </si>
  <si>
    <t>Periodo Actual</t>
  </si>
  <si>
    <t>Periodo Anterior</t>
  </si>
  <si>
    <t>CIRCULANTE</t>
  </si>
  <si>
    <t>Bancos/Tesorería</t>
  </si>
  <si>
    <t>Resultados de Ejercicios Anteriores</t>
  </si>
  <si>
    <t>Aportaciones</t>
  </si>
  <si>
    <t>ESTADO DE VARIACIÓN EN LA HACIENDA PÚBLICA</t>
  </si>
  <si>
    <t>ESTADO DE CAMBIOS EN LA SITUACIÓN FINANCIERA</t>
  </si>
  <si>
    <t>ACTIVO</t>
  </si>
  <si>
    <t>1100</t>
  </si>
  <si>
    <t>1200</t>
  </si>
  <si>
    <t>PASIVO</t>
  </si>
  <si>
    <t>Declaramos bajo protesta de decir verdad que los estados financieros y sus notas son razonablemente correctos y son propiedad del emisor</t>
  </si>
  <si>
    <t>INSTITUTO DE FESTIVIDADES DE GUAYMAS</t>
  </si>
  <si>
    <t>INICIAL</t>
  </si>
  <si>
    <t>ESTADO DE ACTIVIDADES</t>
  </si>
  <si>
    <t>IMPORTE</t>
  </si>
  <si>
    <t>INGRESOS Y OTROS BENEFICIOS</t>
  </si>
  <si>
    <t>INGRESOS POR VENTA DE BIENES Y SERVICIOS (PARAMUNICIPALES)</t>
  </si>
  <si>
    <t>TRANSFERENCIAS, ASIGNACIONES, SUBSIDIOS Y OTRAS AYUDAS</t>
  </si>
  <si>
    <t>GASTOS Y OTRAS PÉRDIDAS</t>
  </si>
  <si>
    <t>SERVICIOS PERSONALES</t>
  </si>
  <si>
    <t>BIENES MUEBLES, INMUEBLES E INTANGIBLES</t>
  </si>
  <si>
    <t>Total de Gastos y Otras Pérdidas</t>
  </si>
  <si>
    <t xml:space="preserve"> </t>
  </si>
  <si>
    <t>ESTADO DE FLUJOS DE EFECTIVO</t>
  </si>
  <si>
    <t>INGRESOS DERIVADOS DE FINANCIAMIENTO</t>
  </si>
  <si>
    <t>SUBSIDIOS Y SUBVENCIONES</t>
  </si>
  <si>
    <t>AYUDAS SOCIALES</t>
  </si>
  <si>
    <t>PENSIONES Y JUBILACIONES</t>
  </si>
  <si>
    <t>DONATIVOS</t>
  </si>
  <si>
    <t>Clave</t>
  </si>
  <si>
    <t>Variación</t>
  </si>
  <si>
    <t>Modificado</t>
  </si>
  <si>
    <t>Devengado</t>
  </si>
  <si>
    <t>Recibido</t>
  </si>
  <si>
    <t>Importe</t>
  </si>
  <si>
    <t>%</t>
  </si>
  <si>
    <t>7000</t>
  </si>
  <si>
    <t>TOTAL PRESUPUESTO DE INGRESOS</t>
  </si>
  <si>
    <t>Justificaciones a las Variaciones de Ingresos</t>
  </si>
  <si>
    <t>O. P. 8</t>
  </si>
  <si>
    <t>CONCEPTO DE INGRESOS</t>
  </si>
  <si>
    <t>JUSTIFICACIÓN</t>
  </si>
  <si>
    <t>INFORMACIÓN PRESUPUESTARIA DE INGRESOS POR FUENTE DE FINANCIAMIENTO</t>
  </si>
  <si>
    <t>Capítulo y Concepto</t>
  </si>
  <si>
    <t>Presupuesto</t>
  </si>
  <si>
    <t>Modificaciones Adicionales no Previstas en la Ley de Ingresos</t>
  </si>
  <si>
    <t>Excedentes</t>
  </si>
  <si>
    <t>Inicial</t>
  </si>
  <si>
    <t>PRESUPUESTO DE INGRESOS</t>
  </si>
  <si>
    <t>Ingresos del Gobierno</t>
  </si>
  <si>
    <t>1000</t>
  </si>
  <si>
    <t>Impuestos</t>
  </si>
  <si>
    <t>Contribuciones de Mejoras</t>
  </si>
  <si>
    <t>4000</t>
  </si>
  <si>
    <t>Derechos</t>
  </si>
  <si>
    <t>5000</t>
  </si>
  <si>
    <t>Productos</t>
  </si>
  <si>
    <t>Corriente</t>
  </si>
  <si>
    <t>Capital</t>
  </si>
  <si>
    <t>6000</t>
  </si>
  <si>
    <t>Aprovechamientos</t>
  </si>
  <si>
    <t xml:space="preserve">Capital </t>
  </si>
  <si>
    <t>8000</t>
  </si>
  <si>
    <t>Participaciones y Aportaciones</t>
  </si>
  <si>
    <t>9000</t>
  </si>
  <si>
    <t>Transferencias, Asignaciones, Suibsidios y Otras Ayudas</t>
  </si>
  <si>
    <t>Ingresos de Organismos</t>
  </si>
  <si>
    <t>Ingresos derivados de Financiamiento</t>
  </si>
  <si>
    <t>0000</t>
  </si>
  <si>
    <t>MODIFICACIÓN</t>
  </si>
  <si>
    <t>COMPROMETIDO</t>
  </si>
  <si>
    <t>DEVENGADO</t>
  </si>
  <si>
    <t>Ejercido</t>
  </si>
  <si>
    <t>PAGADO</t>
  </si>
  <si>
    <t>VARIACIÓN</t>
  </si>
  <si>
    <t>AMPL.</t>
  </si>
  <si>
    <t>REDUCC.</t>
  </si>
  <si>
    <t>Servicios Personales</t>
  </si>
  <si>
    <t>Dietas</t>
  </si>
  <si>
    <t>Sueldos</t>
  </si>
  <si>
    <t>Remuneraciones Diversas</t>
  </si>
  <si>
    <t>Estímulos al personal de confianza</t>
  </si>
  <si>
    <t>Materiales y Suministros</t>
  </si>
  <si>
    <t>Materiales, útiles y equipos menores de oficina</t>
  </si>
  <si>
    <t>Materiales y útiles de impresión y reproducción</t>
  </si>
  <si>
    <t>Material para información</t>
  </si>
  <si>
    <t>Material de limpieza</t>
  </si>
  <si>
    <t>Materiales educativos</t>
  </si>
  <si>
    <t>Productos alimenticios para el personal en las instalaciones</t>
  </si>
  <si>
    <t>Adquisición de agua potable</t>
  </si>
  <si>
    <t>Alimentación de animales</t>
  </si>
  <si>
    <t>Cemento y productos de concreto</t>
  </si>
  <si>
    <t>Cal, yeso y  productos de yeso</t>
  </si>
  <si>
    <t>Madera y productos de madera</t>
  </si>
  <si>
    <t>Vidrio y productos de vidrio</t>
  </si>
  <si>
    <t>Artículos metálicos para la construcción</t>
  </si>
  <si>
    <t>Combustibles</t>
  </si>
  <si>
    <t>Lubricantes y Aditivos</t>
  </si>
  <si>
    <t>Vestuario y uniformes</t>
  </si>
  <si>
    <t>Servicios Generales</t>
  </si>
  <si>
    <t>Servicio de alumbrado público</t>
  </si>
  <si>
    <t>Agua Potable</t>
  </si>
  <si>
    <t>Telefonía tradicional</t>
  </si>
  <si>
    <t>Telefonía celular</t>
  </si>
  <si>
    <t>Servicio Postal</t>
  </si>
  <si>
    <t>Arrendamiento de terrenos</t>
  </si>
  <si>
    <t>Arrendamiento de edificios</t>
  </si>
  <si>
    <t>Arrendamiento de muebles, maquinaria y equipo</t>
  </si>
  <si>
    <t>Servicios de informática</t>
  </si>
  <si>
    <t>Apoyo a inspectores ciudadanos</t>
  </si>
  <si>
    <t>Edictos</t>
  </si>
  <si>
    <t>Servicios financieros y bancarios</t>
  </si>
  <si>
    <t>Seguros de bienes patrimoniales</t>
  </si>
  <si>
    <t>Fletes y maniobras</t>
  </si>
  <si>
    <t>Mantenimiento y conservación de inmuebles</t>
  </si>
  <si>
    <t>Instalaciones</t>
  </si>
  <si>
    <t>Mantenimiento y conservación de equipo de transporte</t>
  </si>
  <si>
    <t>Servicios de revelado de fotografías</t>
  </si>
  <si>
    <t>Pasajes aéreos</t>
  </si>
  <si>
    <t>Viáticos en el país</t>
  </si>
  <si>
    <t>Gastos de camino</t>
  </si>
  <si>
    <t>Cuotas</t>
  </si>
  <si>
    <t>Gastos de ceremonial</t>
  </si>
  <si>
    <t>Gastos de orden social y cultural</t>
  </si>
  <si>
    <t>Congresos y convenciones</t>
  </si>
  <si>
    <t>Impuestos y derechos</t>
  </si>
  <si>
    <t>Penas, multas, accesorios y actualizaciones</t>
  </si>
  <si>
    <t>Impuesto sobre nóminas y otros que se deriven de una relación laboral</t>
  </si>
  <si>
    <t>Transferencias, Asignaciones, Subsidios y Otras Ayudas</t>
  </si>
  <si>
    <t>Ayudas sociales a personas</t>
  </si>
  <si>
    <t>Becas educativas</t>
  </si>
  <si>
    <t>Fomento deportivo</t>
  </si>
  <si>
    <t>Ayudas culturales y sociales</t>
  </si>
  <si>
    <t>Pensiones</t>
  </si>
  <si>
    <t>Jubilaciones</t>
  </si>
  <si>
    <t>Bienes Muebles, Inmuebles e Intangibles</t>
  </si>
  <si>
    <t>Equipos y aparatos audiovisuales</t>
  </si>
  <si>
    <t>Aparatos deportivos</t>
  </si>
  <si>
    <t>Cámaras fotográficas y de video</t>
  </si>
  <si>
    <t>Otro mobiliario y equipo educacional y recreativo</t>
  </si>
  <si>
    <t>Herramientas</t>
  </si>
  <si>
    <t>Refacciones y accesorios mayores</t>
  </si>
  <si>
    <t>Terrenos</t>
  </si>
  <si>
    <t>Otros bienes inmuebles</t>
  </si>
  <si>
    <t>Software</t>
  </si>
  <si>
    <t>Adefas</t>
  </si>
  <si>
    <t>T O T A L E S  ======&gt;&gt;&gt;</t>
  </si>
  <si>
    <t>AVANCE FISICO FINANCIERO DE LOS PROGRAMAS DE INVERSION</t>
  </si>
  <si>
    <t>Metas Reales</t>
  </si>
  <si>
    <t>No.</t>
  </si>
  <si>
    <t xml:space="preserve">Nombre y Ubicación de </t>
  </si>
  <si>
    <t>Ejercicio</t>
  </si>
  <si>
    <t>Por</t>
  </si>
  <si>
    <t>Avance</t>
  </si>
  <si>
    <t>Físicas</t>
  </si>
  <si>
    <t>Beneficiarios</t>
  </si>
  <si>
    <t>OBRA</t>
  </si>
  <si>
    <t>la (s)  obra(s)</t>
  </si>
  <si>
    <t>S. Inicial</t>
  </si>
  <si>
    <t>Acumulado</t>
  </si>
  <si>
    <t>Ejercer</t>
  </si>
  <si>
    <t>% Físico</t>
  </si>
  <si>
    <t>Modalidad de Ejecución</t>
  </si>
  <si>
    <t>( P.E.M. 4)</t>
  </si>
  <si>
    <t>Financiero</t>
  </si>
  <si>
    <t>Cant.</t>
  </si>
  <si>
    <t>U. Medida</t>
  </si>
  <si>
    <t xml:space="preserve">T O T A L E S  </t>
  </si>
  <si>
    <t>CAPÍTULO Y PARTIDA</t>
  </si>
  <si>
    <t>PRESUPUESTO</t>
  </si>
  <si>
    <t>APROBADO</t>
  </si>
  <si>
    <t>AMPLIACION</t>
  </si>
  <si>
    <t>REDUCCIÓN</t>
  </si>
  <si>
    <t>MODIFICADO</t>
  </si>
  <si>
    <t>PRESUPUESTO DE EGRESOS</t>
  </si>
  <si>
    <t>GOBIERNO</t>
  </si>
  <si>
    <r>
      <t xml:space="preserve"> </t>
    </r>
    <r>
      <rPr>
        <b/>
        <sz val="11"/>
        <color theme="1"/>
        <rFont val="Arial"/>
        <family val="2"/>
      </rPr>
      <t>LEGISLACION</t>
    </r>
  </si>
  <si>
    <t>Legislación</t>
  </si>
  <si>
    <t>Fiscalización</t>
  </si>
  <si>
    <t>JUSTICIA</t>
  </si>
  <si>
    <t xml:space="preserve"> Impartición de Justicia</t>
  </si>
  <si>
    <t xml:space="preserve"> Procuración de Justicia</t>
  </si>
  <si>
    <t xml:space="preserve"> Reclusión y Readaptación Social</t>
  </si>
  <si>
    <t>.Derechos Humanos</t>
  </si>
  <si>
    <t>COORDINACION DE LA POLITICA DE  GOBIERNO</t>
  </si>
  <si>
    <t>Presidencia / Gubernatura</t>
  </si>
  <si>
    <t>Política Interior</t>
  </si>
  <si>
    <t>Preservación y Cuidado del Patrimonio Público</t>
  </si>
  <si>
    <t>Función Pública</t>
  </si>
  <si>
    <t>Asuntos Jurídicos</t>
  </si>
  <si>
    <t>Organización de Procesos Electorales</t>
  </si>
  <si>
    <t>Población</t>
  </si>
  <si>
    <t>Territorio</t>
  </si>
  <si>
    <t>Otros</t>
  </si>
  <si>
    <t>RELACIONES EXTERIORES</t>
  </si>
  <si>
    <t>Relaciones Exteriores</t>
  </si>
  <si>
    <t>ASUNTOS FINANCIEROS Y HACENDARIOS</t>
  </si>
  <si>
    <t>Asuntos Financieros</t>
  </si>
  <si>
    <t>Asuntos Hacendarios</t>
  </si>
  <si>
    <t>SEGURIDAD NACIONAL</t>
  </si>
  <si>
    <t>Defensa</t>
  </si>
  <si>
    <t>Marina</t>
  </si>
  <si>
    <t>Inteligencia para la Preservación de la Seguridad Nacional</t>
  </si>
  <si>
    <t>ASUNTOS DE ORDEN PUBLICO Y DE SEGURIDAD INTERIOR</t>
  </si>
  <si>
    <t>Policía</t>
  </si>
  <si>
    <t>Protección Civil</t>
  </si>
  <si>
    <t>Otros Asuntos de Orden Público y Seguridad</t>
  </si>
  <si>
    <t>Sistema Nacional de Seguridad Pública</t>
  </si>
  <si>
    <t>OTROS SERVICIOS GENERALES</t>
  </si>
  <si>
    <t>Servicios Registrales, Administrativos y Patrimoniales</t>
  </si>
  <si>
    <t>Servicios Estadísticos</t>
  </si>
  <si>
    <t>Servicios de Comunicación y Medios</t>
  </si>
  <si>
    <t>Acceso a la Información Pública Gubernamental</t>
  </si>
  <si>
    <t xml:space="preserve"> DESARROLLO SOCIAL</t>
  </si>
  <si>
    <t xml:space="preserve"> PROTECCION AMBIENTAL</t>
  </si>
  <si>
    <t>Ordenación de Desechos</t>
  </si>
  <si>
    <t>Administración del Agua</t>
  </si>
  <si>
    <t>Ordenación de Aguas Residuales, Drenaje y Alcantarillado</t>
  </si>
  <si>
    <t>Reducción de la Contaminación</t>
  </si>
  <si>
    <t>Protección de la Diversidad Biológica y del Paisaje</t>
  </si>
  <si>
    <t>Otros de Protección Ambiental</t>
  </si>
  <si>
    <t>VIVIENDA Y SERVICIOS A LA COMUNIDAD</t>
  </si>
  <si>
    <t>Urbanización</t>
  </si>
  <si>
    <t>Desarrollo Comunitario</t>
  </si>
  <si>
    <t>Abastecimiento de Agua</t>
  </si>
  <si>
    <t>Alumbrado Público</t>
  </si>
  <si>
    <t>Vivienda</t>
  </si>
  <si>
    <t>Servicios Comunales</t>
  </si>
  <si>
    <t>Desarrollo Regional</t>
  </si>
  <si>
    <t>SALUD</t>
  </si>
  <si>
    <t>Prestación de Servicios de Salud a la Comunidad</t>
  </si>
  <si>
    <t>Prestación de Servicios de Salud a la Persona</t>
  </si>
  <si>
    <t>Generación de Recursos para la Salud</t>
  </si>
  <si>
    <t>Rectoría del Sistema de Salud</t>
  </si>
  <si>
    <t>Protección Social en Salud</t>
  </si>
  <si>
    <t>RECREACION, CULTURA Y OTRAS MANIFESTACIONES SOCIALES</t>
  </si>
  <si>
    <t>Deporte y Recreación</t>
  </si>
  <si>
    <t>Cultura</t>
  </si>
  <si>
    <t>Radio, Televisión y Editoriales</t>
  </si>
  <si>
    <t>Asuntos Religiosos y Otras Manifestaciones Sociales</t>
  </si>
  <si>
    <t>EDUCACION</t>
  </si>
  <si>
    <t>2.5.1</t>
  </si>
  <si>
    <t>Educación Básica</t>
  </si>
  <si>
    <t>2.5.2</t>
  </si>
  <si>
    <t>Educación Media Superior</t>
  </si>
  <si>
    <t>2.5.3</t>
  </si>
  <si>
    <t>Educación Superior</t>
  </si>
  <si>
    <t>2.5.4</t>
  </si>
  <si>
    <t>Posgrado</t>
  </si>
  <si>
    <t>2.5.5</t>
  </si>
  <si>
    <t>Educación para Adultos</t>
  </si>
  <si>
    <t>2.5.6</t>
  </si>
  <si>
    <t>Otros Servicios Educativos y Actividades Inherentes</t>
  </si>
  <si>
    <t>PROTECCION SOCIAL</t>
  </si>
  <si>
    <t>2.6.1</t>
  </si>
  <si>
    <t>Enfermedad e Incapacidad</t>
  </si>
  <si>
    <t>2.6.2</t>
  </si>
  <si>
    <t>Edad Avanzada</t>
  </si>
  <si>
    <t>2.6.3</t>
  </si>
  <si>
    <t>Familia e Hijos</t>
  </si>
  <si>
    <t>2.6.4</t>
  </si>
  <si>
    <t>Desempleo</t>
  </si>
  <si>
    <t>2.6.5</t>
  </si>
  <si>
    <t>Alimentación y Nutrición</t>
  </si>
  <si>
    <t>2.6.6</t>
  </si>
  <si>
    <t>Apoyo Social para la Vivienda</t>
  </si>
  <si>
    <t>2.6.7</t>
  </si>
  <si>
    <t>Indígenas</t>
  </si>
  <si>
    <t>2.6.8</t>
  </si>
  <si>
    <t>Otros Grupos Vulnerables</t>
  </si>
  <si>
    <t>2.6.9</t>
  </si>
  <si>
    <t>Otros de Seguridad Social y Asistencia Social</t>
  </si>
  <si>
    <t>OTROS ASUNTOS SOCIALES</t>
  </si>
  <si>
    <t>2.7.1</t>
  </si>
  <si>
    <t>Otros Asuntos Sociales</t>
  </si>
  <si>
    <t>DESARROLLO ECONOMICO</t>
  </si>
  <si>
    <t>ASUNTOS ECONOMICOS, COMERCIALES Y LABORALES EN GENERAL</t>
  </si>
  <si>
    <t>3.1.1</t>
  </si>
  <si>
    <t>Asuntos Económicos y Comerciales en General</t>
  </si>
  <si>
    <t>3.1.2</t>
  </si>
  <si>
    <t>Asuntos Laborales Generales</t>
  </si>
  <si>
    <t xml:space="preserve"> AGROPECUARIA, SILVICULTURA, PESCA Y CAZA</t>
  </si>
  <si>
    <t>3.2.1</t>
  </si>
  <si>
    <t>Agropecuaria</t>
  </si>
  <si>
    <t>3.2.2</t>
  </si>
  <si>
    <t>Silvicultura</t>
  </si>
  <si>
    <t>3.2.3</t>
  </si>
  <si>
    <t>Acuacultura, Pesca y Caza</t>
  </si>
  <si>
    <t>3.2.4</t>
  </si>
  <si>
    <t>Agroindustrial</t>
  </si>
  <si>
    <t>3.2.5</t>
  </si>
  <si>
    <t>Hidroagrícola</t>
  </si>
  <si>
    <t>3.2.6</t>
  </si>
  <si>
    <t>Apoyo Financiero a la Banca y Seguro Agropecuario</t>
  </si>
  <si>
    <t>COMBUSTIBLES Y ENERGIA</t>
  </si>
  <si>
    <t>3.3.1</t>
  </si>
  <si>
    <t>Carbón y Otros Combustibles Minerales Sólidos</t>
  </si>
  <si>
    <t>3.3.2</t>
  </si>
  <si>
    <t>Petróleo y Gas Natural (Hidrocarburos)</t>
  </si>
  <si>
    <t>3.3.3</t>
  </si>
  <si>
    <t>Combustibles Nucleares</t>
  </si>
  <si>
    <t>3.3.4</t>
  </si>
  <si>
    <t>Otros Combustibles</t>
  </si>
  <si>
    <t>3.3.5</t>
  </si>
  <si>
    <t>Electricidad</t>
  </si>
  <si>
    <t>3.3.6</t>
  </si>
  <si>
    <t>Energía no Eléctrica</t>
  </si>
  <si>
    <t>MINERIA, MANUFACTURAS Y CONSTRUCCION</t>
  </si>
  <si>
    <t>3.4.1</t>
  </si>
  <si>
    <t>Extracción de Recursos Minerales excepto los Combustibles Minerales</t>
  </si>
  <si>
    <t>3.4.2</t>
  </si>
  <si>
    <t>Manufacturas</t>
  </si>
  <si>
    <t>3.4.3</t>
  </si>
  <si>
    <t>Construcción</t>
  </si>
  <si>
    <t>TRANSPORTE</t>
  </si>
  <si>
    <t>3.5.1</t>
  </si>
  <si>
    <t>Transporte por Carretera</t>
  </si>
  <si>
    <t>3.5.2</t>
  </si>
  <si>
    <t>Transporte por Agua y Puertos</t>
  </si>
  <si>
    <t>3.5.3</t>
  </si>
  <si>
    <t>Transporte por Ferrocarril</t>
  </si>
  <si>
    <t>3.5.4</t>
  </si>
  <si>
    <t>Transporte Aéreo</t>
  </si>
  <si>
    <t>3.5.5</t>
  </si>
  <si>
    <t>Transporte por Oleoductos y Gasoductos y Otros Sistemas de Transporte</t>
  </si>
  <si>
    <t>3.5.6</t>
  </si>
  <si>
    <t>Otros Relacionados con Transporte</t>
  </si>
  <si>
    <t>COMUNICACIONES</t>
  </si>
  <si>
    <t>3.6.1</t>
  </si>
  <si>
    <t>Comunicaciones</t>
  </si>
  <si>
    <t>TURISMO</t>
  </si>
  <si>
    <t>3.7.1</t>
  </si>
  <si>
    <t>Turismo</t>
  </si>
  <si>
    <t>3.7.2</t>
  </si>
  <si>
    <t>Hoteles y Restaurantes</t>
  </si>
  <si>
    <t>CIENCIA, TECNOLOGIA E INNOVACION</t>
  </si>
  <si>
    <t>3.8.1</t>
  </si>
  <si>
    <t>Investigación Científica</t>
  </si>
  <si>
    <t>3.8.2</t>
  </si>
  <si>
    <t>Desarrollo Tecnológico</t>
  </si>
  <si>
    <t>3.8.3</t>
  </si>
  <si>
    <t>Servicios Científicos y Tecnológicos</t>
  </si>
  <si>
    <t>3.8.4</t>
  </si>
  <si>
    <t>Innovación</t>
  </si>
  <si>
    <t>OTRAS INDUSTRIAS Y OTROS ASUNTOS ECONOMICOS</t>
  </si>
  <si>
    <t>3.9.1</t>
  </si>
  <si>
    <t>Comercio, Distribución, Almacenamiento y Depósito</t>
  </si>
  <si>
    <t>3.9.2</t>
  </si>
  <si>
    <t>Otras Industrias</t>
  </si>
  <si>
    <t>3.9.3</t>
  </si>
  <si>
    <t>Otros Asuntos Económicos</t>
  </si>
  <si>
    <t>OTRAS NO CLASIFICADAS EN FUNCIONES ANTERIORES</t>
  </si>
  <si>
    <t>TRANSACCIONES DE LA DEUDA PUBLICA / COSTO FINANCIERO DE LA DEUDA</t>
  </si>
  <si>
    <t>4.1.1</t>
  </si>
  <si>
    <t>Deuda Pública Interna</t>
  </si>
  <si>
    <t>4.1.2</t>
  </si>
  <si>
    <t>Deuda Pública Externa</t>
  </si>
  <si>
    <t>TRANSFERENCIAS, PARTICIPACIONES Y APORTACIONES ENTRE DIFERENTES NIVELES Y ORDENES DE GOBIERNO</t>
  </si>
  <si>
    <t>4.2.1</t>
  </si>
  <si>
    <t>Transferencias entre Diferentes Niveles y Ordenes de Gobierno</t>
  </si>
  <si>
    <t>4.2.2</t>
  </si>
  <si>
    <t>Participaciones entre Diferentes Niveles y Ordenes de Gobierno</t>
  </si>
  <si>
    <t>4.2.3</t>
  </si>
  <si>
    <t>Aportaciones entre Diferentes Niveles y Ordenes de Gobierno</t>
  </si>
  <si>
    <t>SANEAMIENTO DEL SISTEMA FINANCIERO</t>
  </si>
  <si>
    <t>4.3.1</t>
  </si>
  <si>
    <t>Saneamiento del Sistema Financiero</t>
  </si>
  <si>
    <t>4.3.2</t>
  </si>
  <si>
    <t>Apoyos IPAB</t>
  </si>
  <si>
    <t>4.3.3</t>
  </si>
  <si>
    <t>Banca de Desarrollo</t>
  </si>
  <si>
    <t>4.3.4</t>
  </si>
  <si>
    <t>Apoyo a los programas de reestructura en unidades de inversión (UDIS)</t>
  </si>
  <si>
    <t>ADEUDOS DE EJERCICIOS FISCALES ANTERIORES</t>
  </si>
  <si>
    <t>4.4.1</t>
  </si>
  <si>
    <t>Adeudos de Ejercicios Fiscales Anteriores</t>
  </si>
  <si>
    <t>Total presupuesto</t>
  </si>
  <si>
    <t>INFORME SOBRE LA SITUACION DE LA DEUDA PUBLICA</t>
  </si>
  <si>
    <t>CREDITOS CONTRATADOS A NOMBRE DEL ORGANISMO PARAMUNICIPAL</t>
  </si>
  <si>
    <t>Nombre de la empresa, institución o ente público</t>
  </si>
  <si>
    <t>Fecha de contratación</t>
  </si>
  <si>
    <t>Plazo</t>
  </si>
  <si>
    <t>Uso del Crédito</t>
  </si>
  <si>
    <t>Autorización Ayto/Congreso</t>
  </si>
  <si>
    <t>Importe Total</t>
  </si>
  <si>
    <t>Establecido</t>
  </si>
  <si>
    <t>Cuenta Corriente</t>
  </si>
  <si>
    <t>ACREEDORES DIVERSOS</t>
  </si>
  <si>
    <t>IMPUESTOS POR PAGAR</t>
  </si>
  <si>
    <t>TOTAL:</t>
  </si>
  <si>
    <t>INFORMACION PROGRAMATICA PRESUPUESTAL</t>
  </si>
  <si>
    <t>O.P.  11</t>
  </si>
  <si>
    <t>M   E   T   A   S</t>
  </si>
  <si>
    <t>Unidad de Medida</t>
  </si>
  <si>
    <t>Ponderacion %</t>
  </si>
  <si>
    <t>Gasto</t>
  </si>
  <si>
    <t>PORCENTAJE</t>
  </si>
  <si>
    <t>D e s c r i p c i o n</t>
  </si>
  <si>
    <t>Presup.</t>
  </si>
  <si>
    <t>Diferencia</t>
  </si>
  <si>
    <t>E1</t>
  </si>
  <si>
    <t>E2</t>
  </si>
  <si>
    <t>E3</t>
  </si>
  <si>
    <t>TOTAL DEL GASTO DE LA UNIDAD RESPONSABLE</t>
  </si>
  <si>
    <t>Justificaciones a las Variaciones de Egresos</t>
  </si>
  <si>
    <t>O.P.9</t>
  </si>
  <si>
    <t>JUSTIFICACIÓN A LAS VARIACIONES A LOS EGRESOS</t>
  </si>
  <si>
    <t>CONSOLIDADO DE EGRESOS CLASIFICACIÓN ECONÓMICA (POR TIPO DE GASTO)</t>
  </si>
  <si>
    <t>Gasto Corriente</t>
  </si>
  <si>
    <t>Gasto de Capital</t>
  </si>
  <si>
    <t>Amortización de la Deuda y Disminución de Pasivo</t>
  </si>
  <si>
    <t>CONTPAQ i</t>
  </si>
  <si>
    <t>Hoja:      1</t>
  </si>
  <si>
    <t>C u e n t a</t>
  </si>
  <si>
    <t>N o m b r e</t>
  </si>
  <si>
    <t xml:space="preserve">Saldos </t>
  </si>
  <si>
    <t>Iniciales</t>
  </si>
  <si>
    <t>Actuales</t>
  </si>
  <si>
    <t>Deudor</t>
  </si>
  <si>
    <t>Acreedor</t>
  </si>
  <si>
    <t>Cargos</t>
  </si>
  <si>
    <t>Abonos</t>
  </si>
  <si>
    <t>Publicidad</t>
  </si>
  <si>
    <t>500-00-00-00</t>
  </si>
  <si>
    <t>E G R E S O S</t>
  </si>
  <si>
    <t>500-10-00-00</t>
  </si>
  <si>
    <t>GASTOS DE OPERACION</t>
  </si>
  <si>
    <t>500-10-01-00</t>
  </si>
  <si>
    <t>Sueldos y salarios</t>
  </si>
  <si>
    <t>500-10-01-10</t>
  </si>
  <si>
    <t>Liquidaciones</t>
  </si>
  <si>
    <t>500-10-04-00</t>
  </si>
  <si>
    <t>Fletes y acarreos</t>
  </si>
  <si>
    <t>500-10-08-00</t>
  </si>
  <si>
    <t>Honorarios asimilados a salarios</t>
  </si>
  <si>
    <t>500-10-10-00</t>
  </si>
  <si>
    <t>Otros gastos deducibles</t>
  </si>
  <si>
    <t>500-10-10-01</t>
  </si>
  <si>
    <t>Papeleria y utiles de ofna</t>
  </si>
  <si>
    <t>500-10-10-02</t>
  </si>
  <si>
    <t>Energia electrica</t>
  </si>
  <si>
    <t>500-10-10-03</t>
  </si>
  <si>
    <t>Telefono</t>
  </si>
  <si>
    <t>500-10-10-14</t>
  </si>
  <si>
    <t>Combustibles y Lubricantes</t>
  </si>
  <si>
    <t>500-10-11-00</t>
  </si>
  <si>
    <t>Contribuciones</t>
  </si>
  <si>
    <t>500-10-11-10</t>
  </si>
  <si>
    <t>Gastos Ceremoniales y de Orden Social</t>
  </si>
  <si>
    <t>500-10-11-16</t>
  </si>
  <si>
    <t>Articulos de limpieza</t>
  </si>
  <si>
    <t>500-20-00-00</t>
  </si>
  <si>
    <t>GASTOS DE CARNAVAL</t>
  </si>
  <si>
    <t>500-20-02-00</t>
  </si>
  <si>
    <t>Materiales y refacciones p/carros alegoricos</t>
  </si>
  <si>
    <t>500-20-03-00</t>
  </si>
  <si>
    <t>500-20-06-00</t>
  </si>
  <si>
    <t>Vestuarios, Escenarios y Diseño de imagen</t>
  </si>
  <si>
    <t>500-20-11-00</t>
  </si>
  <si>
    <t>Papeleria e invitaciones</t>
  </si>
  <si>
    <t>500-20-14-00</t>
  </si>
  <si>
    <t>Refrescos, bebidas y alimentos</t>
  </si>
  <si>
    <t>500-20-16-00</t>
  </si>
  <si>
    <t>Carros Alegóricos</t>
  </si>
  <si>
    <t>500-20-17-00</t>
  </si>
  <si>
    <t>Energia Eléctrica</t>
  </si>
  <si>
    <t>500-20-18-00</t>
  </si>
  <si>
    <t>500-20-26-00</t>
  </si>
  <si>
    <t>500-35-00-00</t>
  </si>
  <si>
    <t>GTOS.BAILES POPULARES Y OTROS EVENTOS</t>
  </si>
  <si>
    <t>500-35-09-00</t>
  </si>
  <si>
    <t>500-35-11-00</t>
  </si>
  <si>
    <t>COMBUSTIBLES Y LUBRICANTES</t>
  </si>
  <si>
    <t>500-50-00-00</t>
  </si>
  <si>
    <t>GASTOS FINANCIEROS</t>
  </si>
  <si>
    <t>500-50-01-00</t>
  </si>
  <si>
    <t>Comisiones bancarias</t>
  </si>
  <si>
    <t>Hoja de Trabajo</t>
  </si>
  <si>
    <t>Organismo Paramunicipal</t>
  </si>
  <si>
    <t>01</t>
  </si>
  <si>
    <t>Instituto de Festividades de Guaymas</t>
  </si>
  <si>
    <t>Denominación de la Partida</t>
  </si>
  <si>
    <t>Presupuesto 2016</t>
  </si>
  <si>
    <t>Presupuesto 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</si>
  <si>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</si>
  <si>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</si>
  <si>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</si>
  <si>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</si>
  <si>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</si>
  <si>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</si>
  <si>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</si>
  <si>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</si>
  <si>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</si>
  <si>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</si>
  <si>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</si>
  <si>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</si>
  <si>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REMUNERACIONES AL PERSONAL DE CARÁCTER PERMANENTE</t>
  </si>
  <si>
    <t>113</t>
  </si>
  <si>
    <t>SUELDO BASE AL PERSONAL PERMANENTE</t>
  </si>
  <si>
    <t>11301</t>
  </si>
  <si>
    <t>11303</t>
  </si>
  <si>
    <t>REMUNERACIONES AL PERSONAL DE CARÁCTER EVENTUAL</t>
  </si>
  <si>
    <t>121</t>
  </si>
  <si>
    <t>HONORARIOS ASIMILABLES A SALARIOS</t>
  </si>
  <si>
    <t>12101</t>
  </si>
  <si>
    <t xml:space="preserve">Honorarios  </t>
  </si>
  <si>
    <t>122</t>
  </si>
  <si>
    <t>SUELDO BASE AL PERSONAL EVENTUAL</t>
  </si>
  <si>
    <t>12201</t>
  </si>
  <si>
    <t>Sueldos base al personal eventual</t>
  </si>
  <si>
    <t>1300</t>
  </si>
  <si>
    <t>REMUNERACIONES ADICIONALES Y ESPECIALES</t>
  </si>
  <si>
    <t>131</t>
  </si>
  <si>
    <t>PRIMAS POR AÑOS DE SERVICIOS EFECTIVOS PRESTADOS</t>
  </si>
  <si>
    <t>13101</t>
  </si>
  <si>
    <t>Prima quinquenal por años de servicio efectivos prestados</t>
  </si>
  <si>
    <t>132</t>
  </si>
  <si>
    <t>PRIMAS DE VACACIONES, DOMINICAL, GRATIFICACIÓN DE FIN DE AÑO</t>
  </si>
  <si>
    <t>13201</t>
  </si>
  <si>
    <t>Prima de vacaciones y dominical</t>
  </si>
  <si>
    <t>13202</t>
  </si>
  <si>
    <t>Aguinaldo o Gratificaciónd e fin de año</t>
  </si>
  <si>
    <t>133</t>
  </si>
  <si>
    <t>HORAS EXTRAORDINARIAS</t>
  </si>
  <si>
    <t>13301</t>
  </si>
  <si>
    <t>Remuneraciones por horas extraordinarias</t>
  </si>
  <si>
    <t>134</t>
  </si>
  <si>
    <t>COMPENSACIONES</t>
  </si>
  <si>
    <t>13403</t>
  </si>
  <si>
    <t>13404</t>
  </si>
  <si>
    <t>BONO DE PRODUCTIVIDAD</t>
  </si>
  <si>
    <t>137</t>
  </si>
  <si>
    <t>HONORARIOS ESPECIALES</t>
  </si>
  <si>
    <t>13701</t>
  </si>
  <si>
    <t>Honorarios especiales</t>
  </si>
  <si>
    <t>1400</t>
  </si>
  <si>
    <t>SEFURIDAD SOCIAL</t>
  </si>
  <si>
    <t>141</t>
  </si>
  <si>
    <t>APORTACIONES DE SEGURIDAD SOCIAL</t>
  </si>
  <si>
    <t>14101</t>
  </si>
  <si>
    <t>Cuotas por servicio médico del isssteson</t>
  </si>
  <si>
    <t>14106</t>
  </si>
  <si>
    <t>Otras prestaciones de seguridad social</t>
  </si>
  <si>
    <t>1500</t>
  </si>
  <si>
    <t>OTRAS APORTACIONES SOCIALES Y ECONÓMICAS</t>
  </si>
  <si>
    <t>152</t>
  </si>
  <si>
    <t>INDEMNIZACIONES</t>
  </si>
  <si>
    <t>15202</t>
  </si>
  <si>
    <t>Pago de liquidaciones</t>
  </si>
  <si>
    <t>154</t>
  </si>
  <si>
    <t>PRESTACIONES CONTRACTUALES</t>
  </si>
  <si>
    <t>15409</t>
  </si>
  <si>
    <t>Bono para despensa</t>
  </si>
  <si>
    <t>15416</t>
  </si>
  <si>
    <t>Apoyo para útiles escolares</t>
  </si>
  <si>
    <t>1700</t>
  </si>
  <si>
    <t>PAGOS DE ESTÍMULOS A SERVICORES PÚBLICOS</t>
  </si>
  <si>
    <t>171</t>
  </si>
  <si>
    <t>ESTÍMULOS</t>
  </si>
  <si>
    <t>17102</t>
  </si>
  <si>
    <t>Estímulos al personal</t>
  </si>
  <si>
    <t>MATERIALES DE ADMINISTRACION, EMISIÓN DE DOCUMENTOS Y ARTÍCULOS OFICIALES</t>
  </si>
  <si>
    <t>MATERIALES, UTILES Y EQUIPOS MENORES DE OFICINA</t>
  </si>
  <si>
    <t>MATERIALES Y UTILES DE IMPRESIÓN Y REPRODUCCION</t>
  </si>
  <si>
    <t>MATERIAL IMPRESO E INFORMACION DIGITAL</t>
  </si>
  <si>
    <t>MATERIAL DE LIMPIEZA</t>
  </si>
  <si>
    <t>MATERIALES Y UTILES DE ENSEÑANZA</t>
  </si>
  <si>
    <t>Materiales y suministros para planteles educativos</t>
  </si>
  <si>
    <t>MATERIALES PARA EL REGISTRO E IDENTIFICACION DE BIENES Y PERSONAS</t>
  </si>
  <si>
    <t>Placas, engomados, calcamonias y hologramas</t>
  </si>
  <si>
    <t>ALIMENTOS Y UTENSILIOS</t>
  </si>
  <si>
    <t>PRODUCTOS ALIMENTICIOS PARA PERSONAS</t>
  </si>
  <si>
    <t>Alimentación de personas en procesos de readaptación social</t>
  </si>
  <si>
    <t>PRODUCTOS ALIMENTICIOS PARA ANIMALES</t>
  </si>
  <si>
    <t>UTENSILIOS PARA EL SERVICIO DE ALIMENTACION</t>
  </si>
  <si>
    <t>Utensilios para el servicio de alimentación</t>
  </si>
  <si>
    <t>MATERIALES Y ARTICULOS DE CONSTRUCCIÓN Y REPARACIÓN</t>
  </si>
  <si>
    <t>CEMENTO Y PRODUCTOS DE CONCRETO</t>
  </si>
  <si>
    <t>CAL, YESO Y PRODUCTOS DE YESO</t>
  </si>
  <si>
    <t>244</t>
  </si>
  <si>
    <t>MADERAY PRODUCTOS DE MADERA</t>
  </si>
  <si>
    <t>24401</t>
  </si>
  <si>
    <t>245</t>
  </si>
  <si>
    <t>VIDRIO Y PRODUCTOS DE VIDRIO</t>
  </si>
  <si>
    <t>24501</t>
  </si>
  <si>
    <t>MATERIAL ELECTRICO Y ELECTRONICO</t>
  </si>
  <si>
    <t xml:space="preserve">   Material eléctrico y electrónico</t>
  </si>
  <si>
    <t>247</t>
  </si>
  <si>
    <t>ARTICULOS METALICOS PARA LA CONSTRUCCION</t>
  </si>
  <si>
    <t>MATERIALES COMPLEMENTARIOS</t>
  </si>
  <si>
    <t xml:space="preserve">   Materiales complementarios</t>
  </si>
  <si>
    <t>OTROS MATERIALES Y ARTICULOS DE CONSTRUCCION Y REPARACION</t>
  </si>
  <si>
    <t xml:space="preserve">   Otros materiales y artículos de construcción y reparación</t>
  </si>
  <si>
    <t>PRODUCTOS QUIMICOS, FARMACEUTICOS Y DE LABORATORIO</t>
  </si>
  <si>
    <t>PRODUCTOS QUIMICOS BASICOS</t>
  </si>
  <si>
    <t>Productos químicos básicos</t>
  </si>
  <si>
    <t>FERTILIZANTES, PESTICIDAS Y OTROS AGROQUIMICOS</t>
  </si>
  <si>
    <t>Fertilizantes, pesticidas y otros agroquímicos</t>
  </si>
  <si>
    <t>MEDICINAS Y PRODUCTOS FARMACEUTICOS</t>
  </si>
  <si>
    <t xml:space="preserve">   Medicinas y productos farmacéuticos</t>
  </si>
  <si>
    <t>MATERIALES, ACCESORIOS Y SUMINISTROS MEDICOS</t>
  </si>
  <si>
    <t xml:space="preserve">   Materiales, accesorios y suministros médicos</t>
  </si>
  <si>
    <t>MATERIALES, ACCESORIOS Y SUMINISTROS DE LABORATORIO</t>
  </si>
  <si>
    <t xml:space="preserve">   Materiales, accesorios y suministros de laboratorio</t>
  </si>
  <si>
    <t>COMBUSTIBLES, LUBRICANTES Y ADITIVOS</t>
  </si>
  <si>
    <t xml:space="preserve">   Combustibles</t>
  </si>
  <si>
    <t>VESTUARIO, BLANCOS, PRENDAS DE PROTECCION Y ARTICULOS DEPORTIVOS</t>
  </si>
  <si>
    <t>VESTUARIO Y UNIFORMES</t>
  </si>
  <si>
    <t xml:space="preserve">    Vestuario y uniformes</t>
  </si>
  <si>
    <t>PRENDAS DE SEGURIDAD Y PROTECCION PERSONAL</t>
  </si>
  <si>
    <t xml:space="preserve">    Prendas de seguridad y protección personal</t>
  </si>
  <si>
    <t>ARTICULOS DEPORTIVOS</t>
  </si>
  <si>
    <t xml:space="preserve">    Artículos deportivos</t>
  </si>
  <si>
    <t>BLANCOS Y OTROS PRODUCTOS TEXTILES, EXCEPTO PRENDAS DE VESTIR</t>
  </si>
  <si>
    <t xml:space="preserve">    Blancos y otros productos textiles, excepto prendas de vestir    </t>
  </si>
  <si>
    <t>MATERIALES Y SUMINISTROS PARA SEGURIDAD</t>
  </si>
  <si>
    <t>SUSTANCIAS Y MATERIALES EXPLOSIVOS</t>
  </si>
  <si>
    <t xml:space="preserve">    Sustancias materiales explosivas  </t>
  </si>
  <si>
    <t>MATERIALES DE SEGURIDA PUBLICA</t>
  </si>
  <si>
    <t xml:space="preserve">   Materiales de seguridad pública</t>
  </si>
  <si>
    <t>PRENDAS DE PROTECCIÓN PAA SEGURIDAD PÚBLICA Y NACIONAL</t>
  </si>
  <si>
    <t>Prendas de protección  para seguridad pública y nacional</t>
  </si>
  <si>
    <t>HERRAMIENTAS, REFACCIONES Y ACCESORIOS MENORES</t>
  </si>
  <si>
    <t>HERRAMIENTAS MENORES</t>
  </si>
  <si>
    <t xml:space="preserve">   Herramientas menores</t>
  </si>
  <si>
    <t>REFACCIONES Y ACCESORIOS MENORES DE EDIFICIOS</t>
  </si>
  <si>
    <t xml:space="preserve">   Refacciones y accesorios menores de edificios</t>
  </si>
  <si>
    <t>REFACCIONES Y ACCESORIOS MENORES DE MOBILIARIO Y EQUIPO DE ADMINISTRACION, EDUCACIONAL Y RECREATIVO</t>
  </si>
  <si>
    <t>Refacciones y accesorios menores de mobiliario y equipo de administración, educacional y recreativo</t>
  </si>
  <si>
    <t>REFACCIONES Y ACCESORIOS MENORES DE EQUIPO DE COMPUTO Y TECNOLOGIAS DE LA INFORMACION</t>
  </si>
  <si>
    <t>Refacciones y accesorios menores de equipo de computo y tecnologías de la información</t>
  </si>
  <si>
    <t>REFACCIONES Y ACCESORIOS MENORES DE EQUIPO DE TRANSPORTE</t>
  </si>
  <si>
    <t xml:space="preserve">   Refacciones y accesorios menores de equipo de transporte</t>
  </si>
  <si>
    <t>297</t>
  </si>
  <si>
    <t>REFACCIONES Y ACCESORIOS MENORES DE DEFENSA Y SEGURIDAD</t>
  </si>
  <si>
    <t>29701</t>
  </si>
  <si>
    <t>Refacciones y accesorios menores de defensa y seguridad</t>
  </si>
  <si>
    <t>298</t>
  </si>
  <si>
    <t>REFACCIONES Y ACCESORIOS MENORES DE MAQUINARIA Y OTROS EQUIPOS</t>
  </si>
  <si>
    <t>29801</t>
  </si>
  <si>
    <t>Refacciones y accesorios menores de maquinaria y otros equipos</t>
  </si>
  <si>
    <t>REFACCIONES Y ACCESORIOS MENORES OTROS BIENES MUEBLES</t>
  </si>
  <si>
    <t>Refacciones y accesorios menores otros bienes muebles</t>
  </si>
  <si>
    <t>SERVICIOS BASICOS</t>
  </si>
  <si>
    <t>ENERGIA ELECTRICA</t>
  </si>
  <si>
    <t>Energía eléctrica</t>
  </si>
  <si>
    <t>Energía eléctrica a escuelas</t>
  </si>
  <si>
    <t>Servicios e instalaciones para centros escolares</t>
  </si>
  <si>
    <t>GAS</t>
  </si>
  <si>
    <t>Gas</t>
  </si>
  <si>
    <t>AGUA</t>
  </si>
  <si>
    <t>Agua potable</t>
  </si>
  <si>
    <t>TELEFONIA TRADICIONAL</t>
  </si>
  <si>
    <t>TELEFONIA CELULAR</t>
  </si>
  <si>
    <t>SERVICIOS DE TELECOMUNICACIONES Y SATELITES</t>
  </si>
  <si>
    <t>31601</t>
  </si>
  <si>
    <t>Servicio de telecomunicaciones y satélites</t>
  </si>
  <si>
    <t>SERVICIOS DE ACCESO A INTERNET, REDES Y PROCESAMIENTO DE INFORMACION</t>
  </si>
  <si>
    <t>Servicios de acceso a  Internet, redes y procesamiento de información</t>
  </si>
  <si>
    <t>SERVICIOS POSTALES Y TELEGRAFICOS</t>
  </si>
  <si>
    <t>SERVICIO DE ARRENDAMIENTO</t>
  </si>
  <si>
    <t>ARRENDAMIENTO DE TERRENOS</t>
  </si>
  <si>
    <t>ARRENDAMIENTO DE EDIFICIOS</t>
  </si>
  <si>
    <t>ARRENDAMIENTO DE MOBILIARIO Y EQUIPO DE ADMINISTRACION, EDUCACIONAL Y RECREATIVO</t>
  </si>
  <si>
    <t>Arrendamiento de equipo y bienes informáticos</t>
  </si>
  <si>
    <t>ARRENDAMIENTO DE EQUIPO DE TRANSPORTE</t>
  </si>
  <si>
    <t>Arrendamiento de equipo de transporte</t>
  </si>
  <si>
    <t>ARRENDAMIENTO DE MAQUINARIA, OTROS EQUIPOS Y HERRAMIENTAS</t>
  </si>
  <si>
    <t>Arrendamiento de maquinaria, otros equipos y herramientas</t>
  </si>
  <si>
    <t>327</t>
  </si>
  <si>
    <t>ARRENDAMIENTO DE ACTIVOS INTENGIBLES</t>
  </si>
  <si>
    <t>32701</t>
  </si>
  <si>
    <t>Patentes, regalías y otros</t>
  </si>
  <si>
    <t>328</t>
  </si>
  <si>
    <t>ARRENDAMIENTO FINANCIERO</t>
  </si>
  <si>
    <t>32801</t>
  </si>
  <si>
    <t>Arrendamiento financiero de muebles, maquinaria y equipo</t>
  </si>
  <si>
    <t>32802</t>
  </si>
  <si>
    <t>Arrendamiento financiero de inmuebles</t>
  </si>
  <si>
    <t>32803</t>
  </si>
  <si>
    <t>Arrendamiento financiero de equipo de transporte</t>
  </si>
  <si>
    <t>32804</t>
  </si>
  <si>
    <t>Arrendamiento financiero de equipo de cómputo</t>
  </si>
  <si>
    <t>OTROS ARRENDAMIENTOS</t>
  </si>
  <si>
    <t>Otros arrendamientos</t>
  </si>
  <si>
    <t>SERVICIOS PROFESIONALES, CIENTIFICOS, TECNICOS Y OTROS SERVICIOS</t>
  </si>
  <si>
    <t>SERVICIOS LEGALES, DE CONTABILIDAD, AUDITORIASY RELACIONADOS</t>
  </si>
  <si>
    <t>Servicios legales, de contabilidad, auditorias y relacionados</t>
  </si>
  <si>
    <t>332</t>
  </si>
  <si>
    <t>SERVICIOS DE DISEÑO, ARQUITECTURA, INGENIERIA Y ACTIVIDADES RELACIONADAS</t>
  </si>
  <si>
    <t>33201</t>
  </si>
  <si>
    <t>Servicios de diseño, arquitectura, ingeniería y actividades relacionadas</t>
  </si>
  <si>
    <t>SERVICIOS DE CONSULTORIA ADMINISTRATIVA, PROCESOS, TECNICA Y EN TECNOLOGIAS DE LA INFORMACION</t>
  </si>
  <si>
    <t>Servicios de consultarías</t>
  </si>
  <si>
    <t>SERVICIOS DE CAPACITACION</t>
  </si>
  <si>
    <t>Servicios de capacitación</t>
  </si>
  <si>
    <t>SERVICIOS DE APOYO ADMINISTRATIVO, TRADUCCION, FOTOCOPIADO E IMPRESIÓN</t>
  </si>
  <si>
    <t>33602</t>
  </si>
  <si>
    <t>Impresiones y publicaciones oficiales</t>
  </si>
  <si>
    <t>33604</t>
  </si>
  <si>
    <t>33605</t>
  </si>
  <si>
    <t>Licitaciones, convenios y convocatorias</t>
  </si>
  <si>
    <t>SERVICIOS DE VIGILANCIA</t>
  </si>
  <si>
    <t>Servicio de vigilancia</t>
  </si>
  <si>
    <t>SERVICIOS COMERCIALES, BANCARIOS, FINANCIEROS Y GASTOS INHERENTES</t>
  </si>
  <si>
    <t>SERVICIOS FINANCIEROS Y BANCARIOS</t>
  </si>
  <si>
    <t>342</t>
  </si>
  <si>
    <t>SERVICIOS DE COBRANZA, INVESTIGACIÓN CREDITICIA Y SIMILAR</t>
  </si>
  <si>
    <t>34201</t>
  </si>
  <si>
    <t>Servicios de cobranza, investigacón crediticia y similar</t>
  </si>
  <si>
    <t>SERVICIOS DE RECAUDACION, TRASLADO Y CUSTODIA DE VALORES</t>
  </si>
  <si>
    <t>Servicios de recaudación, traslado y custodia de valores</t>
  </si>
  <si>
    <t>SEGUROS DE RESPONSABILIDAD PATRIMONIAL Y FIANZAS</t>
  </si>
  <si>
    <t>Seguros de responsabilidad patrimonial y fianzas</t>
  </si>
  <si>
    <t>345</t>
  </si>
  <si>
    <t>SEGUROS DE BIENES PATRIMONIALES</t>
  </si>
  <si>
    <t>34501</t>
  </si>
  <si>
    <t>ALMACENAJE, ENVASE Y EMBALAJE</t>
  </si>
  <si>
    <t>Almacenaje, envase y embalaje</t>
  </si>
  <si>
    <t>FLETES Y MANIOBRAS</t>
  </si>
  <si>
    <t>SERVICIOS DE INSTALACION, REPARACION, MANTENIMIENTO Y CONSERVACION</t>
  </si>
  <si>
    <t>CONSERVACION  Y MANTENIMIENTO MENOR DE IMUEBLES</t>
  </si>
  <si>
    <t>Mantenimiento y conservación de áreas deportivas</t>
  </si>
  <si>
    <t>Mantenimiento y conservación de planteles escolares</t>
  </si>
  <si>
    <t>Mantenimiento y conservación de panteones</t>
  </si>
  <si>
    <t>INSTALACION, REPARACION Y MANTENIMIENTO DE MOBILIARIO Y EQUIPO DE ADMINISTRACION, EDUCACIONAL Y RECREATIVO</t>
  </si>
  <si>
    <t>Mantenimiento y conservación de mobiliario y equipo</t>
  </si>
  <si>
    <t>Mantenimiento y conservación de mobiliario y equipo para escuelas, laboratorios y talleres</t>
  </si>
  <si>
    <t>INSTALACION, REPARACION Y MANTENIMIENTO DE EQUIPO DE COMPUTO Y TECNOLOGIA DE LA INFORMACION</t>
  </si>
  <si>
    <t>35301</t>
  </si>
  <si>
    <t>Mantenimiento y conservación de bienes informáticos</t>
  </si>
  <si>
    <t>REPARACION Y MANTENIMIENTO DE EQUIPO DE TRANSPORTE</t>
  </si>
  <si>
    <t>INSTALACION, REPARACION  Y MANTENIMIENTO DE MAQUINARIA, OTROS EQUIPOS Y HERRAMIENTAS</t>
  </si>
  <si>
    <t>Mantenimiento y conservación de maquinaria y equipo</t>
  </si>
  <si>
    <t>Mantenimiento y conservación de herramientas, maquinas herramientas, instrumentos, útiles y equipo.</t>
  </si>
  <si>
    <t>Mantenimiento y Conservación de Relleno Sanitario</t>
  </si>
  <si>
    <t>358</t>
  </si>
  <si>
    <t>SERVICIOS DE LIMPIEZA Y MANEJO DE DESECHOS</t>
  </si>
  <si>
    <t>35801</t>
  </si>
  <si>
    <t>Servicios de limpieza y manejo de desechos</t>
  </si>
  <si>
    <t>SERVICIOS DE JARDINERIA Y FUMIGACION</t>
  </si>
  <si>
    <t>Servicios de jardinería y fumigación</t>
  </si>
  <si>
    <t>SERVICIOS DE COMUNICACIÓN SOCIAL Y PUBLICIDAD</t>
  </si>
  <si>
    <t>DIFUSION POR RADIO, TELEVISION Y OTROS MEDIOS DE MENSAJES SOBRE PROGRAMAS Y ACTIVIDADES GUBERNAMENTALES</t>
  </si>
  <si>
    <t>Difusión por radio, televisión y otros medios de mensajes sobre programas y actividades gubernamentales</t>
  </si>
  <si>
    <t>DIFUSION POR RADIO, TELEVISION Y OTROS MEDIOS DE MENSAJES COMERCIALES PARA PROMOVER LA VENTA DE PRODUCTOS O SERVICIOS</t>
  </si>
  <si>
    <t>Difusión por radio, televisión y otros medios de mensajes comerciales para promover la venta de productos o servicios.</t>
  </si>
  <si>
    <t>SERVICIOS DE CREATIVIDAD, REPRODUCCION Y PRODUCCION DE PUBLICIDAD, EXCEPTO INTERNET</t>
  </si>
  <si>
    <t>Servicios de creatividad, reproducción  y producción de publicidad, excepto internet</t>
  </si>
  <si>
    <t>SERVICIOS DE REVELADO DE FOTOGRAFIAS</t>
  </si>
  <si>
    <t>SERVICIO DE CREACION Y DIFUSION DE CONTENIDO EXCLUSIVAMENTE A TRAVES DE INTERNET</t>
  </si>
  <si>
    <t>Servicio de creación y difusión de contenido exclusivamente a través de Internet</t>
  </si>
  <si>
    <t>OTROS SERVICIOS DE INFORMACION</t>
  </si>
  <si>
    <t>Otros servicios de información</t>
  </si>
  <si>
    <t>SERVICIOS DE TRASLADO Y VIATICOS</t>
  </si>
  <si>
    <t>371</t>
  </si>
  <si>
    <t>PASAJES AEREOS</t>
  </si>
  <si>
    <t>37101</t>
  </si>
  <si>
    <t>PASAJES TERRESTRES</t>
  </si>
  <si>
    <t>Pasajes terrestres nacionales para labores en campo y de supervisión</t>
  </si>
  <si>
    <t>VIATICOS EN EL PAÍS</t>
  </si>
  <si>
    <t>37502</t>
  </si>
  <si>
    <t>OTROS SERVICIOS DE TRASLADO Y HOSPEDAJE</t>
  </si>
  <si>
    <t>SERVICIOS OFICIALES</t>
  </si>
  <si>
    <t>381</t>
  </si>
  <si>
    <t>GASTOS DE CEREMONIAL</t>
  </si>
  <si>
    <t>38101</t>
  </si>
  <si>
    <t>GASTOS DE ORDEN SOCIAL Y  CULTURAL</t>
  </si>
  <si>
    <t>CONGRESOS Y CONVENCIONES</t>
  </si>
  <si>
    <t>SERVICIOS FUNERARIOS Y CEMENTERIOS</t>
  </si>
  <si>
    <t>Servicios funerarios y de cementerios</t>
  </si>
  <si>
    <t>OTROS IMPUESTOS Y DERECHOS</t>
  </si>
  <si>
    <t>IMPUESTOS Y DERECHOS DE IMPORTACION</t>
  </si>
  <si>
    <t>Impuestos y derechos de importación</t>
  </si>
  <si>
    <t>PENAS, MULTAS, ACCESORIOS Y ACTUALIZACIONES</t>
  </si>
  <si>
    <t>398</t>
  </si>
  <si>
    <t>IMPUESTO SOBRE NÓMINAS Y OTROS QUE SE DERIVEN DE UNA RELACIÓN LABORAL</t>
  </si>
  <si>
    <t>39801</t>
  </si>
  <si>
    <t xml:space="preserve">Servicios asistenciales </t>
  </si>
  <si>
    <t>Servicio de administración del impuesto predial</t>
  </si>
  <si>
    <t>TRANSFERENCIAS INTERNAS Y ASIGNACIONES AL SECTOR PÚBLICO</t>
  </si>
  <si>
    <t>TRANSFERENCIAS INTERNAS OTORGADAS A ENTIDADES PARAESTATALES NO EMPRESARIALES Y NO FINANCIERAS</t>
  </si>
  <si>
    <t>Transferencias para servicios personales</t>
  </si>
  <si>
    <t>Transferencias para gastos de operación</t>
  </si>
  <si>
    <t>SUBSIDIOS DE VIVIENDA</t>
  </si>
  <si>
    <t>Subsidios a la vivienda</t>
  </si>
  <si>
    <t>43602</t>
  </si>
  <si>
    <t>Predial Ejidal</t>
  </si>
  <si>
    <t>43603</t>
  </si>
  <si>
    <t>Impuesto por la prestación de servicios de hospedaje</t>
  </si>
  <si>
    <t>43604</t>
  </si>
  <si>
    <t>Multas federales no fiscales</t>
  </si>
  <si>
    <t>43605</t>
  </si>
  <si>
    <t>Zona Federal</t>
  </si>
  <si>
    <t>AYUDAS SOCIALES A PERSONAS</t>
  </si>
  <si>
    <t>Transferencias para apoyos en programas sociales</t>
  </si>
  <si>
    <t>BECAS Y OTRAS AYUDAS PARA PROGRAMAS DE CAPACITACION</t>
  </si>
  <si>
    <t>Becas de educación media y superior</t>
  </si>
  <si>
    <t>AYUDAS SOCIALES A INSTITUCIONES DE ENSEÑANZA</t>
  </si>
  <si>
    <t>Ayudas sociales a instituciones de enseñanza</t>
  </si>
  <si>
    <t>Acciones sociales básicas (desayunos escolares)</t>
  </si>
  <si>
    <t>AYUDAS SOCIALES A ACTIVIDADES CIENTIFICAS Y ACADEMICAS</t>
  </si>
  <si>
    <t>AYUDAS POR DESASTRES NATURALES Y OTROS SINIESTROS</t>
  </si>
  <si>
    <t>Mercancías para su distribución a la población</t>
  </si>
  <si>
    <t>4500</t>
  </si>
  <si>
    <t>451</t>
  </si>
  <si>
    <t xml:space="preserve">PENSIONES   </t>
  </si>
  <si>
    <t>45101</t>
  </si>
  <si>
    <t>452</t>
  </si>
  <si>
    <t>JUBILACIONES</t>
  </si>
  <si>
    <t>45201</t>
  </si>
  <si>
    <t>459</t>
  </si>
  <si>
    <t>OTRAS PENSIONES Y JUBILACIONES</t>
  </si>
  <si>
    <t>45901</t>
  </si>
  <si>
    <t>Otras pensiones y jubilaciones</t>
  </si>
  <si>
    <t>4800</t>
  </si>
  <si>
    <t>481</t>
  </si>
  <si>
    <t>DONATIVOS A INSTITUCIONES SIN FINES DE LUCRO</t>
  </si>
  <si>
    <t>48101</t>
  </si>
  <si>
    <t>Donativos a instituciones sin fines de lucro</t>
  </si>
  <si>
    <t>MUEBLES DE OFICINA Y ESTANTERIA</t>
  </si>
  <si>
    <t>Mobiliario</t>
  </si>
  <si>
    <t>MUEBLES, EXCEPTO DE OFICINA Y ESTANTERIA</t>
  </si>
  <si>
    <t>Muebles, excepto de oficina y estantería</t>
  </si>
  <si>
    <t>BIENES ARTISTICOS, CULTURALES Y CIENTIFICOS</t>
  </si>
  <si>
    <t>Bienes artísticos, culturales y científicos</t>
  </si>
  <si>
    <t>EQUIPO DE COMPUTO Y DE TECNOLOGIAS DE LA INFORMACION</t>
  </si>
  <si>
    <t>Bienes informáticos</t>
  </si>
  <si>
    <t>OTROS MOBILIARIOS Y EQUIPOS DE ADMINISTRACION</t>
  </si>
  <si>
    <t>Equipo de administraciòn</t>
  </si>
  <si>
    <t>Mobiliario y equipo para escuelas, laboratorios y talleres</t>
  </si>
  <si>
    <t>Adquisición de señales de tránsito</t>
  </si>
  <si>
    <t>MOBILIARIO Y EQUIPO EDUCACIONAL Y RECREATIVO</t>
  </si>
  <si>
    <t>EQUIPOS Y APARATOS AUDIOVISUALES</t>
  </si>
  <si>
    <t>APARATOS DEPORTIVOS</t>
  </si>
  <si>
    <t>CAMARAS FOTOGRAFICAS Y DE VIDEO</t>
  </si>
  <si>
    <t>529</t>
  </si>
  <si>
    <t>OTRO MOBILIARIO Y EQUIPO EDUCACIONAL Y RECREATIVO</t>
  </si>
  <si>
    <t>52901</t>
  </si>
  <si>
    <t>EQUIPO E INSTRUMENTAL MEDICO Y DE LABORATORIO</t>
  </si>
  <si>
    <t>EQUIPO MEDICO Y DE LABORATORIO</t>
  </si>
  <si>
    <t>Equipo médico y de laboratorio</t>
  </si>
  <si>
    <t>INSTRUMENTAL MEDICO Y DE LABORATORIO</t>
  </si>
  <si>
    <t>Instrumental médico y de laboratorio</t>
  </si>
  <si>
    <t>VEHICULOS Y EQUIPO DE TRANSPORTE</t>
  </si>
  <si>
    <t>AUTOMOVILES Y EQUIPOTERRESTRE</t>
  </si>
  <si>
    <t>Automóviles y camiones</t>
  </si>
  <si>
    <t>CARROCERIAS Y REMOLQUES</t>
  </si>
  <si>
    <t>Carrocerías  y remolques</t>
  </si>
  <si>
    <t>OTROS EQUIPOS DE TRANSPORTE</t>
  </si>
  <si>
    <t xml:space="preserve">   Otros equipos de transporte</t>
  </si>
  <si>
    <t>EQUIPO DE DEFENSA Y SEGURIDAD</t>
  </si>
  <si>
    <t>Maquinaria y equipo de defensa y seguridad pública</t>
  </si>
  <si>
    <t>MAQUINARIA Y EQUIPO INDUSTRIAL</t>
  </si>
  <si>
    <t>Maquinaria y equipo industrial</t>
  </si>
  <si>
    <t>MAQUINARIA  Y EQUIPO DE CONSTRUCCION</t>
  </si>
  <si>
    <t>SUMA</t>
  </si>
  <si>
    <t>TECHO FINANCIERO</t>
  </si>
  <si>
    <t>34701</t>
  </si>
  <si>
    <t>21101</t>
  </si>
  <si>
    <t>31101</t>
  </si>
  <si>
    <t>31401</t>
  </si>
  <si>
    <t>26101</t>
  </si>
  <si>
    <t>34101</t>
  </si>
  <si>
    <t>38201</t>
  </si>
  <si>
    <t>35101</t>
  </si>
  <si>
    <t>33101</t>
  </si>
  <si>
    <t>21601</t>
  </si>
  <si>
    <t>Justificaciones de la Información Programática Presupuestal</t>
  </si>
  <si>
    <t>JUSTIFICACIONES</t>
  </si>
  <si>
    <t>O.P.11</t>
  </si>
  <si>
    <t>O.P.12</t>
  </si>
  <si>
    <t>500-10-03-00</t>
  </si>
  <si>
    <t>Honorarios profesionales</t>
  </si>
  <si>
    <t>500-20-42-00</t>
  </si>
  <si>
    <t>Planeación/Orgaz y Admon de Carnaval</t>
  </si>
  <si>
    <t>Revalúos</t>
  </si>
  <si>
    <t>Reservas</t>
  </si>
  <si>
    <t>O.P.4</t>
  </si>
  <si>
    <t>O.P.7</t>
  </si>
  <si>
    <t>O.P.8.A</t>
  </si>
  <si>
    <t>EJERCIDO</t>
  </si>
  <si>
    <t>O.P.9A</t>
  </si>
  <si>
    <t>CRÉDITOS CONTRATADOS</t>
  </si>
  <si>
    <t>AMORTIZACIÓN DE ADEUDOS</t>
  </si>
  <si>
    <t>PRESUPUESTO DE EGRESOS 2017</t>
  </si>
  <si>
    <t>111</t>
  </si>
  <si>
    <t>DIETAS</t>
  </si>
  <si>
    <t>11101</t>
  </si>
  <si>
    <t xml:space="preserve">   Maquinaria y equipo de construcción</t>
  </si>
  <si>
    <t>SISTEMAS DE AIRE ACONDICIONADO, CALEFACCION Y DE REFRIGERACION INDUSTRIAL Y COMERCIAL</t>
  </si>
  <si>
    <t>Sistemas de aire acondicionado, calefacción y de refrigeración industrial y comercial</t>
  </si>
  <si>
    <t>EQUIPO DE COMUNICACIÓN Y TELECOMUNICACION</t>
  </si>
  <si>
    <t xml:space="preserve">   Equipo de comunicación y telecomunicación</t>
  </si>
  <si>
    <t>EQUIPOS DE GENERACION ELECTRICA, APARATOS Y ACCESORIOS ELECTRICOS</t>
  </si>
  <si>
    <t>Maquinaria y equipo eléctrico y electrónico</t>
  </si>
  <si>
    <t>HERRAMIENTAS Y MAQUINAS-HERRAMIENTA</t>
  </si>
  <si>
    <t>ACTIVOS BIOLOGICOS</t>
  </si>
  <si>
    <t>ÁRBOLES Y PLANTAS</t>
  </si>
  <si>
    <t>Árboles y plantas</t>
  </si>
  <si>
    <t>BIENES INMUEBLES</t>
  </si>
  <si>
    <t>TERRENOS</t>
  </si>
  <si>
    <t>VIVIENDAS</t>
  </si>
  <si>
    <t>Viviendas</t>
  </si>
  <si>
    <t>583</t>
  </si>
  <si>
    <t>EDIFICIOS Y LOCALES</t>
  </si>
  <si>
    <t>58301</t>
  </si>
  <si>
    <t xml:space="preserve">Edificios  </t>
  </si>
  <si>
    <t>OTROS BIENES INMUEBLES</t>
  </si>
  <si>
    <t>ACTIVOS INTANGILES</t>
  </si>
  <si>
    <t>SOFTWARE</t>
  </si>
  <si>
    <t>INVERSIÓN PÚBLICA</t>
  </si>
  <si>
    <t>OBRA PÚBLICA EN BIENES DE DOMINIO PÚBLICO</t>
  </si>
  <si>
    <t>EDIFICACION HABITACIONAL</t>
  </si>
  <si>
    <t>Remodelación y mejoramiento</t>
  </si>
  <si>
    <t>Construcción y ampliación</t>
  </si>
  <si>
    <t>Pie de casa</t>
  </si>
  <si>
    <t>Piso firme</t>
  </si>
  <si>
    <t>Techo digno</t>
  </si>
  <si>
    <t>Paso a paso mi casa</t>
  </si>
  <si>
    <t>Lote de material</t>
  </si>
  <si>
    <t>Lotes y servicios</t>
  </si>
  <si>
    <t>Letrinización</t>
  </si>
  <si>
    <t>Subsidios</t>
  </si>
  <si>
    <t>Fonden</t>
  </si>
  <si>
    <t>Estudios y proyectos</t>
  </si>
  <si>
    <t>Empleo temporal</t>
  </si>
  <si>
    <t>61114</t>
  </si>
  <si>
    <t>Supervisiòn y control de calidad</t>
  </si>
  <si>
    <t>61115</t>
  </si>
  <si>
    <t>Fiscalizaqción y seguimiento</t>
  </si>
  <si>
    <t>EDIFICACION NO HABITACIONAL</t>
  </si>
  <si>
    <t>Ampliación</t>
  </si>
  <si>
    <t>Remodelación y rehabilitación</t>
  </si>
  <si>
    <t>Conservación y mantenimiento</t>
  </si>
  <si>
    <t>Equipamiento</t>
  </si>
  <si>
    <t>Infraestructura y equipamiento en materia de fomento industrial y de tecnología</t>
  </si>
  <si>
    <t>Infraestructura y equipamiento en materia de fomento y promoción comercial y turístico</t>
  </si>
  <si>
    <t>Infraestructura y equipamiento de materia de salud</t>
  </si>
  <si>
    <t>Infraestructura y equipamiento en materia de cultura, deporte y recreación</t>
  </si>
  <si>
    <t>Infraestructura y equipamiento en materia de educación inicial y especial</t>
  </si>
  <si>
    <t>Infraestructura y equipamiento en materia de educación preescolar</t>
  </si>
  <si>
    <t>Infraestructura y equipamiento en materia de educación primaria</t>
  </si>
  <si>
    <t>Infraestructura y equipamiento en materia de educación secundaria</t>
  </si>
  <si>
    <t>Infraestructura y equipamiento en materia de educación media superior</t>
  </si>
  <si>
    <t>Infraestructura y equipamiento en materia de educación superior</t>
  </si>
  <si>
    <t>Infraestructura y equipamiento en materia de educación para programas especiales</t>
  </si>
  <si>
    <t>Infraestructura y equipamiento en materia de recintos y edificios públicos</t>
  </si>
  <si>
    <t>61220</t>
  </si>
  <si>
    <t>Empleo Temporal</t>
  </si>
  <si>
    <t>61221</t>
  </si>
  <si>
    <t>3 x 1 para migrantes</t>
  </si>
  <si>
    <t>61222</t>
  </si>
  <si>
    <t>Supervisión y control de calidad</t>
  </si>
  <si>
    <t>61223</t>
  </si>
  <si>
    <t>Fiscalización y seguimiento</t>
  </si>
  <si>
    <t>CONSTRUCCION DE OBRAS PARA EL ABASTECIMIENTO DE AGUA, PETROLEO, GAS, ELECTRICIDAD Y TELECOMUNICACION</t>
  </si>
  <si>
    <t>Rehabilitación de sistemas de abastecimiento de agua potable</t>
  </si>
  <si>
    <t>Ampliación de sistemas de abastecimiento de agua potable</t>
  </si>
  <si>
    <t>Construcción de sistemas de abastecimiento de agua potable</t>
  </si>
  <si>
    <t>Estudios y proyectos para sistemas de abastecimiento de agua potable</t>
  </si>
  <si>
    <t>Fortalecimiento a organismos operadores de sistemas de agua potable</t>
  </si>
  <si>
    <t>Rehabilitación de sistemas de abastecimiento de agua potable para uso agrícola</t>
  </si>
  <si>
    <t>Ampliación de sistemas de abastecimiento de agua potable para uso agrícola</t>
  </si>
  <si>
    <t>Construcción de sistemas de abastecimiento de agua para uso agrícola</t>
  </si>
  <si>
    <t>Apoyo y fortalecimiento a los sistemas de operación de distritos de riego</t>
  </si>
  <si>
    <t>Infraestructura para generación y transmisión de energía eléctrica</t>
  </si>
  <si>
    <t>Infraestructura hidráulica (acueductos y presas)</t>
  </si>
  <si>
    <t>61313</t>
  </si>
  <si>
    <t>61314</t>
  </si>
  <si>
    <t>DIVISION DE TERRENOS Y CONSTRUCCION DE OBRAS DE URBANIZACION</t>
  </si>
  <si>
    <t>Obras de cabeza</t>
  </si>
  <si>
    <t>Infraestructura y equipamiento en materia de agua potable</t>
  </si>
  <si>
    <t>Infraestructura y equipamiento en materia de alcantarillado</t>
  </si>
  <si>
    <t>Electrificación urbana</t>
  </si>
  <si>
    <t>Electrificación rural</t>
  </si>
  <si>
    <t>Electrificación no convencional</t>
  </si>
  <si>
    <t>APAZU (Agua Potable, Alcantarillado y Saneamiento en Zonas Urbanas)</t>
  </si>
  <si>
    <t>Mejoramiento de imagen urbana</t>
  </si>
  <si>
    <t>Infraestructura básica y equipamiento social</t>
  </si>
  <si>
    <t>CECOP</t>
  </si>
  <si>
    <t>Construcción y rehabilitación de calles</t>
  </si>
  <si>
    <t>Plazas cívicas y jardines</t>
  </si>
  <si>
    <t>Vialidades urbanas</t>
  </si>
  <si>
    <t>Equipamiento urbano</t>
  </si>
  <si>
    <t>Pavimentación de calles y avenidas</t>
  </si>
  <si>
    <t>Transporte urbano e inter-urbano</t>
  </si>
  <si>
    <t>61424</t>
  </si>
  <si>
    <t>61425</t>
  </si>
  <si>
    <t>CONSTRUCCION DE VIAS DE COMUNICACIÓN</t>
  </si>
  <si>
    <t>Reconstrucción</t>
  </si>
  <si>
    <t>Modernización y ampliación</t>
  </si>
  <si>
    <t>Conservación</t>
  </si>
  <si>
    <t>Transporte</t>
  </si>
  <si>
    <t>Caminos rurales</t>
  </si>
  <si>
    <t>Carreteras alimentadoras</t>
  </si>
  <si>
    <t>61510</t>
  </si>
  <si>
    <t>Aeropuertos infraestructura</t>
  </si>
  <si>
    <t>61511</t>
  </si>
  <si>
    <t>Aeropistas</t>
  </si>
  <si>
    <t>61512</t>
  </si>
  <si>
    <t>Puentes y pasos a desnivel</t>
  </si>
  <si>
    <t>61513</t>
  </si>
  <si>
    <t>61514</t>
  </si>
  <si>
    <t>OTRAS CONSTRUCCIONES DE INGENIERIA CIVIL U OBRA PESADA</t>
  </si>
  <si>
    <t>Estudios  y proyectos</t>
  </si>
  <si>
    <t>Construcción de presas</t>
  </si>
  <si>
    <t>Obras marítimas</t>
  </si>
  <si>
    <t>Obras fluviales</t>
  </si>
  <si>
    <t>61608</t>
  </si>
  <si>
    <t>61909</t>
  </si>
  <si>
    <t>INSTALACIONES Y EQUIPAMIENTO EN CONSTRUCCIONES</t>
  </si>
  <si>
    <t>Instalaciones eléctricas</t>
  </si>
  <si>
    <t>Instalaciones hidrosanitarias</t>
  </si>
  <si>
    <t>Instalaciones de gas</t>
  </si>
  <si>
    <t>Instalaciones de aire acondicionado y calefacción</t>
  </si>
  <si>
    <t>Instalaciones electromecánicas</t>
  </si>
  <si>
    <t>Otras instalaciones</t>
  </si>
  <si>
    <t>61708</t>
  </si>
  <si>
    <t>61709</t>
  </si>
  <si>
    <t>TRABAJOS DE ACABADOS EN EDIFICACIONES Y OTROS TRABAJOS ESPECIALIZADOS</t>
  </si>
  <si>
    <t>Trabajos de acabados en edificaciones en general</t>
  </si>
  <si>
    <t>Demoliciones</t>
  </si>
  <si>
    <t>Preparación de terrenos para construcción</t>
  </si>
  <si>
    <t>61905</t>
  </si>
  <si>
    <t>61906</t>
  </si>
  <si>
    <t>OBRA PÚBLICA EN BIENES PROPIOS</t>
  </si>
  <si>
    <t>62106</t>
  </si>
  <si>
    <t>62107</t>
  </si>
  <si>
    <t>Infraestructura y equipamiento en materia de fomento y promoción industrial y de tecnología</t>
  </si>
  <si>
    <t>62220</t>
  </si>
  <si>
    <t>62221</t>
  </si>
  <si>
    <t>CONSTRUCCION DE OBRAS PARA EL ABASTECIMIENTO DE AGUA, PETROLEO, GAS, ELECTRICIDAD Y TELECOMUNICACIONES</t>
  </si>
  <si>
    <t>Rehabilitación de sistemas de abastecimiento de agua para uso agrícola</t>
  </si>
  <si>
    <t>Ampliación de sistemas de abastecimiento de agua para uso agrícola</t>
  </si>
  <si>
    <t>62313</t>
  </si>
  <si>
    <t>62314</t>
  </si>
  <si>
    <t>APAZU (Agua potable, alcantarillado y saneamiento en zonas urbanas)</t>
  </si>
  <si>
    <t>Cecop</t>
  </si>
  <si>
    <t>Transporte urbano e inter urbano</t>
  </si>
  <si>
    <t>62419</t>
  </si>
  <si>
    <t>62420</t>
  </si>
  <si>
    <t>62512</t>
  </si>
  <si>
    <t>62513</t>
  </si>
  <si>
    <t>62608</t>
  </si>
  <si>
    <t>62609</t>
  </si>
  <si>
    <t>62708</t>
  </si>
  <si>
    <t>62709</t>
  </si>
  <si>
    <t>62905</t>
  </si>
  <si>
    <t>62906</t>
  </si>
  <si>
    <t>PROYECTOS PRODUCTIVOS Y ACCIONES DE FOMENTO</t>
  </si>
  <si>
    <t>ESTUDIOS, FORMULACION Y EVALUACION DE PROYECTOS PRODUCTIVOS NO INCLUIDOS EN CONCEPTOS ANTERIORES DE ESTE CAPITULO</t>
  </si>
  <si>
    <t>Estudios, formulación y evaluación de proyectos productivos no incluidos en conceptos anteriores de este capítulo</t>
  </si>
  <si>
    <t>EJECUCION DE PROYECTOS PRODUCTIVOS NO INCLUIDOS EN CONCEPTOS ANTERIORES DE ESTE CAPITULO</t>
  </si>
  <si>
    <t>Ejecución de proyectos productivos no incluidos en conceptos anteriores de este capítulo</t>
  </si>
  <si>
    <t>63202</t>
  </si>
  <si>
    <t xml:space="preserve">Promoción para el desarrollo económico </t>
  </si>
  <si>
    <t>DEUDA PUBLICA</t>
  </si>
  <si>
    <t>AMORTIZACION DE LA DEUDA PUBLICA</t>
  </si>
  <si>
    <t>AMORTIZACION DE LA DEUDA INTERNA CON INSTITUCIONES DE CRÉDITO</t>
  </si>
  <si>
    <t>Amortización capital largo plazo</t>
  </si>
  <si>
    <t>Amortización de capital corto plazo</t>
  </si>
  <si>
    <t>INTERESES DE LA DEUDA PUBLICA</t>
  </si>
  <si>
    <t>INTERESES DE LA DEUDA INTERNA CON INSTITUCIONES DE CREDITO</t>
  </si>
  <si>
    <t>Pago de intereses a largo plazo</t>
  </si>
  <si>
    <t>Pago de intereses de corto plazo</t>
  </si>
  <si>
    <t>ADEFAS</t>
  </si>
  <si>
    <t>Balanza de comprobación del 01/Ene/2017 al 31/Mar/2017</t>
  </si>
  <si>
    <t>Fecha: 07/May/2017</t>
  </si>
  <si>
    <t>110-00-00-00</t>
  </si>
  <si>
    <t>110-10-00-00</t>
  </si>
  <si>
    <t>CAJA</t>
  </si>
  <si>
    <t>110-10-10-00</t>
  </si>
  <si>
    <t>Fondo fijo de caja</t>
  </si>
  <si>
    <t>110-20-00-00</t>
  </si>
  <si>
    <t>BANCOS</t>
  </si>
  <si>
    <t>110-20-01-00</t>
  </si>
  <si>
    <t>Scotiabank Inverlat Cta:255-8319</t>
  </si>
  <si>
    <t>110-30-00-00</t>
  </si>
  <si>
    <t>CUENTAS POR COBRAR</t>
  </si>
  <si>
    <t>110-30-02-00</t>
  </si>
  <si>
    <t>Clientes Letra B</t>
  </si>
  <si>
    <t>110-30-02-01</t>
  </si>
  <si>
    <t>Bebidas Mundiales, S.A. de C.V.</t>
  </si>
  <si>
    <t>110-30-03-00</t>
  </si>
  <si>
    <t>Clientes Letra C</t>
  </si>
  <si>
    <t>110-30-03-02</t>
  </si>
  <si>
    <t xml:space="preserve">Cervezas Cuauhtemoc Moctezuma, S.A. </t>
  </si>
  <si>
    <t>110-30-03-03</t>
  </si>
  <si>
    <t>Cacho Castellanos Felipe Francisco</t>
  </si>
  <si>
    <t>110-30-04-00</t>
  </si>
  <si>
    <t>Clientes Letra D</t>
  </si>
  <si>
    <t>110-30-04-01</t>
  </si>
  <si>
    <t>Dulcería MIramontes de Guaymas, S.A.</t>
  </si>
  <si>
    <t>110-40-00-00</t>
  </si>
  <si>
    <t>DEUDORES DIVERSOS</t>
  </si>
  <si>
    <t>110-40-02-00</t>
  </si>
  <si>
    <t>Deudores diversos "No Empresas"</t>
  </si>
  <si>
    <t>110-40-02-01</t>
  </si>
  <si>
    <t>Banco Nacional de México</t>
  </si>
  <si>
    <t>110-40-02-02</t>
  </si>
  <si>
    <t>Funcionarios y Empleados</t>
  </si>
  <si>
    <t>110-40-02-03</t>
  </si>
  <si>
    <t>Ismael Zaizar Flores</t>
  </si>
  <si>
    <t>110-40-02-05</t>
  </si>
  <si>
    <t>Jesus E Luna Padilla</t>
  </si>
  <si>
    <t>110-40-02-07</t>
  </si>
  <si>
    <t>Socorro Valenzuela Jocoby</t>
  </si>
  <si>
    <t>110-40-02-11</t>
  </si>
  <si>
    <t>Maria Guadalupe Urbina Celaya</t>
  </si>
  <si>
    <t>110-40-02-16</t>
  </si>
  <si>
    <t>Walter Barron Dominguez</t>
  </si>
  <si>
    <t>110-40-02-23</t>
  </si>
  <si>
    <t>TECATE</t>
  </si>
  <si>
    <t>110-40-02-29</t>
  </si>
  <si>
    <t>Amanda Rosas Fimbres</t>
  </si>
  <si>
    <t>110-40-02-31</t>
  </si>
  <si>
    <t>Exploraciones Mineras del Desierto, S.A. C.V.</t>
  </si>
  <si>
    <t>110-40-02-32</t>
  </si>
  <si>
    <t>Francisco Javier Millan Palazuelos</t>
  </si>
  <si>
    <t>110-40-02-33</t>
  </si>
  <si>
    <t>Raquel Jimenez Canseco</t>
  </si>
  <si>
    <t>110-40-02-34</t>
  </si>
  <si>
    <t>Gerardo Lara García</t>
  </si>
  <si>
    <t>110-40-02-38</t>
  </si>
  <si>
    <t>Talent Music Group, S.A. de C.V.</t>
  </si>
  <si>
    <t>110-40-02-39</t>
  </si>
  <si>
    <t>Francisco Jose Renteria Magdaleno</t>
  </si>
  <si>
    <t>110-40-02-40</t>
  </si>
  <si>
    <t>Hector Corral Amparano</t>
  </si>
  <si>
    <t>110-40-02-41</t>
  </si>
  <si>
    <t>Municipio de Guaymas, Sonora</t>
  </si>
  <si>
    <t>110-40-02-42</t>
  </si>
  <si>
    <t>Maria del Refugio Leon</t>
  </si>
  <si>
    <t>110-40-02-43</t>
  </si>
  <si>
    <t>Francisco Javier Cañedo Villegas</t>
  </si>
  <si>
    <t>110-40-02-45</t>
  </si>
  <si>
    <t>Anahi Guadalupe Ortiz Navarro</t>
  </si>
  <si>
    <t>110-40-02-50</t>
  </si>
  <si>
    <t>Brenda Lisbeth aceves Carrasco</t>
  </si>
  <si>
    <t>110-40-02-54</t>
  </si>
  <si>
    <t>Juan Luis Martinez Adame</t>
  </si>
  <si>
    <t>110-40-02-57</t>
  </si>
  <si>
    <t>Ortega Jimenez Ortega Lopez SC y Asociados</t>
  </si>
  <si>
    <t>110-40-02-60</t>
  </si>
  <si>
    <t>Ing. Javier Ballesteros Lopez</t>
  </si>
  <si>
    <t>110-40-02-67</t>
  </si>
  <si>
    <t>Ariel Noriega Carrasco (Imca)</t>
  </si>
  <si>
    <t>110-40-02-69</t>
  </si>
  <si>
    <t>Francisco Cañedo Villegas</t>
  </si>
  <si>
    <t>110-40-02-71</t>
  </si>
  <si>
    <t>Juan Jose Ruiz Nuñez</t>
  </si>
  <si>
    <t>110-40-02-73</t>
  </si>
  <si>
    <t>Jose Enrique Chavez Patlan</t>
  </si>
  <si>
    <t>110-40-02-78</t>
  </si>
  <si>
    <t>NATALIA TERESA VIDALES RODRIGUEZ</t>
  </si>
  <si>
    <t>110-40-02-79</t>
  </si>
  <si>
    <t>GRUPO SEED IMPRESIONES, SA DE CV</t>
  </si>
  <si>
    <t>110-40-02-80</t>
  </si>
  <si>
    <t>Cervezas Cuauhtemoc Moctezuma SA de CV</t>
  </si>
  <si>
    <t>110-40-63-00</t>
  </si>
  <si>
    <t>Maria Rosario Ibarra Moreno</t>
  </si>
  <si>
    <t>110-50-00-00</t>
  </si>
  <si>
    <t>IVA ACREDITABLE</t>
  </si>
  <si>
    <t>110-50-01-00</t>
  </si>
  <si>
    <t>Iva acreditable tasa 16%</t>
  </si>
  <si>
    <t>110-70-00-00</t>
  </si>
  <si>
    <t>ANTICIPO A PROVEEDORES</t>
  </si>
  <si>
    <t>110-70-00-02</t>
  </si>
  <si>
    <t>110-70-00-03</t>
  </si>
  <si>
    <t>Jesus E. Luna Padilla</t>
  </si>
  <si>
    <t>110-70-00-04</t>
  </si>
  <si>
    <t>Rigoberto Casillas Castañeda</t>
  </si>
  <si>
    <t>110-70-00-05</t>
  </si>
  <si>
    <t>José Angel Ledesma Quintero</t>
  </si>
  <si>
    <t>110-70-00-07</t>
  </si>
  <si>
    <t>Raquel Jimenez canseco</t>
  </si>
  <si>
    <t>110-70-00-17</t>
  </si>
  <si>
    <t>Martha Guadalupe Ahumada</t>
  </si>
  <si>
    <t>110-70-00-30</t>
  </si>
  <si>
    <t>Anticipo a Provedores</t>
  </si>
  <si>
    <t>110-70-31-00</t>
  </si>
  <si>
    <t>Neftali Ebenezer Zamora Ortiz</t>
  </si>
  <si>
    <t>120-00-00-00</t>
  </si>
  <si>
    <t>FIJO</t>
  </si>
  <si>
    <t>120-40-00-00</t>
  </si>
  <si>
    <t>MAQUINARIA Y EQUIPO</t>
  </si>
  <si>
    <t>120-40-01-00</t>
  </si>
  <si>
    <t>Motor perkins Mod 2004 reparado</t>
  </si>
  <si>
    <t>120-40-02-00</t>
  </si>
  <si>
    <t>Motor Completo Mod.1980 Serie:5029699B3</t>
  </si>
  <si>
    <t>120-40-03-00</t>
  </si>
  <si>
    <t>Motor Completo FORD Modelo1982 S/N</t>
  </si>
  <si>
    <t>120-40-04-00</t>
  </si>
  <si>
    <t>Motor Completo Dodge Mod1979 Serie:44-13311</t>
  </si>
  <si>
    <t>120-40-05-00</t>
  </si>
  <si>
    <t>Motor Completo Dodge Mod1980 Serie:L9-06694</t>
  </si>
  <si>
    <t>120-40-06-00</t>
  </si>
  <si>
    <t>Motor Completo Mod1982 Serie:GHA40596</t>
  </si>
  <si>
    <t>120-40-07-00</t>
  </si>
  <si>
    <t>Motor Completo Mod1990 S/N</t>
  </si>
  <si>
    <t>120-40-08-00</t>
  </si>
  <si>
    <t>Motor Completo Mod1990 Serie:44A258625A</t>
  </si>
  <si>
    <t>120-40-09-00</t>
  </si>
  <si>
    <t>Motor Completo Mod1989 Serie:JH567014</t>
  </si>
  <si>
    <t>120-40-10-00</t>
  </si>
  <si>
    <t>Motor Completo Mod1989 Serie:JH559191</t>
  </si>
  <si>
    <t>120-40-11-00</t>
  </si>
  <si>
    <t>Motor Completo Mod1990 Serie:IFDXJ75PQLVA3596</t>
  </si>
  <si>
    <t>120-40-12-00</t>
  </si>
  <si>
    <t>Motor Completo Mod1990 Serie: JH572193</t>
  </si>
  <si>
    <t>120-40-13-00</t>
  </si>
  <si>
    <t xml:space="preserve">Sierra Circular </t>
  </si>
  <si>
    <t>120-40-14-00</t>
  </si>
  <si>
    <t>Compresor Silencioso libre de aceite</t>
  </si>
  <si>
    <t>120-40-15-00</t>
  </si>
  <si>
    <t xml:space="preserve">Planta de luz marca genera mod 1669-0 </t>
  </si>
  <si>
    <t>120-50-00-00</t>
  </si>
  <si>
    <t>120-50-00-12</t>
  </si>
  <si>
    <t>Pick up Mod. 1994</t>
  </si>
  <si>
    <t>120-50-01-00</t>
  </si>
  <si>
    <t>Batanga sin Motor sin Estructura Metálica</t>
  </si>
  <si>
    <t>120-50-02-00</t>
  </si>
  <si>
    <t>Batanga Sin Motor Estructura Metálica Incompleta</t>
  </si>
  <si>
    <t>120-50-03-00</t>
  </si>
  <si>
    <t>Batanga sin Motor Estruc Metal Sup e Inf</t>
  </si>
  <si>
    <t>120-50-04-00</t>
  </si>
  <si>
    <t>Batanga Chica 41/2 mts 3 ejes piso de madera</t>
  </si>
  <si>
    <t>120-50-05-00</t>
  </si>
  <si>
    <t>Batanga Chica de 41/2 mts 3 ejes piso de madera</t>
  </si>
  <si>
    <t>120-50-06-00</t>
  </si>
  <si>
    <t>Batanga Chica de 41/2 3 ejes piso de madera</t>
  </si>
  <si>
    <t>120-50-07-00</t>
  </si>
  <si>
    <t>Batanga Chica de 41/2 3 ejes piso madera estruc me</t>
  </si>
  <si>
    <t>120-50-08-00</t>
  </si>
  <si>
    <t>Batanga Chica de 41/2 3 ejes piso madera est met</t>
  </si>
  <si>
    <t>120-50-09-00</t>
  </si>
  <si>
    <t>Batanga Chica de 41/2 2 ejes piso de madera</t>
  </si>
  <si>
    <t>120-50-10-00</t>
  </si>
  <si>
    <t>Batanga Chica de 41/2 mts 2 ejes piso mad est met</t>
  </si>
  <si>
    <t>120-50-11-00</t>
  </si>
  <si>
    <t>Batanga Chica 41/2 mts 2 ejes piso de mad est met</t>
  </si>
  <si>
    <t>120-60-00-00</t>
  </si>
  <si>
    <t>EQUIPO DE COMPUTO</t>
  </si>
  <si>
    <t>120-60-01-00</t>
  </si>
  <si>
    <t>CPU generico Cel 1.8</t>
  </si>
  <si>
    <t>120-60-02-00</t>
  </si>
  <si>
    <t xml:space="preserve">CPU generico Cel 1.8 </t>
  </si>
  <si>
    <t>120-60-03-00</t>
  </si>
  <si>
    <t>Monitor Samgsun 15.5¨</t>
  </si>
  <si>
    <t>120-60-04-00</t>
  </si>
  <si>
    <t>Monitor Samgsum 15.5¨</t>
  </si>
  <si>
    <t>120-60-05-00</t>
  </si>
  <si>
    <t>Impresora HP D1660</t>
  </si>
  <si>
    <t>120-60-06-00</t>
  </si>
  <si>
    <t>Multifuncional HP Impresora 7500</t>
  </si>
  <si>
    <t>120-70-00-00</t>
  </si>
  <si>
    <t>EQUIPO DE OFICINA</t>
  </si>
  <si>
    <t>120-70-01-00</t>
  </si>
  <si>
    <t>'2 Minisplit Samsung S7F</t>
  </si>
  <si>
    <t>120-70-02-00</t>
  </si>
  <si>
    <t>Impresora HP 1025 Colo Blanco</t>
  </si>
  <si>
    <t>120-70-03-00</t>
  </si>
  <si>
    <t>Estante para archivar 6 repisas colo gris</t>
  </si>
  <si>
    <t>120-70-04-00</t>
  </si>
  <si>
    <t>Radio 2 vias LXT610VP3</t>
  </si>
  <si>
    <t>120-70-05-00</t>
  </si>
  <si>
    <t>Telefono Inalambrico KX TG 1711 Panasonic</t>
  </si>
  <si>
    <t>120-70-06-00</t>
  </si>
  <si>
    <t>Pizarron Blanco</t>
  </si>
  <si>
    <t>120-70-07-00</t>
  </si>
  <si>
    <t>Ventilador industrial color gris con negro</t>
  </si>
  <si>
    <t>120-70-08-00</t>
  </si>
  <si>
    <t>Ventilador industrial piso colo negro</t>
  </si>
  <si>
    <t>120-70-09-00</t>
  </si>
  <si>
    <t>Tanques Bazooka lanza confeti</t>
  </si>
  <si>
    <t>120-70-10-00</t>
  </si>
  <si>
    <t>Silla para oficina color negro</t>
  </si>
  <si>
    <t>120-70-11-00</t>
  </si>
  <si>
    <t>Escritorio Modular de Madera 60x1.80 color Tabaco</t>
  </si>
  <si>
    <t>120-70-12-00</t>
  </si>
  <si>
    <t>Escritorio Modular de 60.x1.50 color tabaco</t>
  </si>
  <si>
    <t>120-70-13-00</t>
  </si>
  <si>
    <t>'2 sillas para visista de extruc.cromada</t>
  </si>
  <si>
    <t>120-70-14-00</t>
  </si>
  <si>
    <t>'2 sillas p/visitantes en pvc con pliana</t>
  </si>
  <si>
    <t>125-00-00-00</t>
  </si>
  <si>
    <t>DEPRECIACION ACUMULADA</t>
  </si>
  <si>
    <t>125-20-00-00</t>
  </si>
  <si>
    <t>Deprec.Acum.Equipo Tpte.</t>
  </si>
  <si>
    <t>125-30-00-00</t>
  </si>
  <si>
    <t>Deprec.Acum.Maquinaria y Equipo</t>
  </si>
  <si>
    <t>125-40-00-00</t>
  </si>
  <si>
    <t>Deprec.Acum.Equipo computo</t>
  </si>
  <si>
    <t>125-50-00-00</t>
  </si>
  <si>
    <t>Deprec.Acum.Equipo de ofna.</t>
  </si>
  <si>
    <t>130-00-00-00</t>
  </si>
  <si>
    <t>DIFERIDO</t>
  </si>
  <si>
    <t>130-20-00-00</t>
  </si>
  <si>
    <t>SUBSIDIO AL EMPLEO PAGADO</t>
  </si>
  <si>
    <t>130-20-01-00</t>
  </si>
  <si>
    <t>Subsidio al Empleo</t>
  </si>
  <si>
    <t>210-00-00-00</t>
  </si>
  <si>
    <t>A CORTO PLAZO</t>
  </si>
  <si>
    <t>210-10-00-00</t>
  </si>
  <si>
    <t>CUENTAS POR PAGAR</t>
  </si>
  <si>
    <t>210-10-02-00</t>
  </si>
  <si>
    <t>Medios y Editorial de Sonora, S.A.</t>
  </si>
  <si>
    <t>210-10-03-00</t>
  </si>
  <si>
    <t>Bearcon, S.A. de C.V.</t>
  </si>
  <si>
    <t>210-10-04-00</t>
  </si>
  <si>
    <t>Las Cervezas Modelo en Sonora, S.A.</t>
  </si>
  <si>
    <t>210-10-06-00</t>
  </si>
  <si>
    <t>TR Promociones, S.A. de C.V.</t>
  </si>
  <si>
    <t>210-10-07-00</t>
  </si>
  <si>
    <t>Jose Humberto Panduro</t>
  </si>
  <si>
    <t>210-10-08-00</t>
  </si>
  <si>
    <t>Norma Perez Ibarra</t>
  </si>
  <si>
    <t>210-10-09-00</t>
  </si>
  <si>
    <t>Salvador Antonio Montiel Soto</t>
  </si>
  <si>
    <t>210-10-11-00</t>
  </si>
  <si>
    <t>Elsa Armida Parra Espericueta</t>
  </si>
  <si>
    <t>210-10-18-00</t>
  </si>
  <si>
    <t>Walter Barron Domínguez</t>
  </si>
  <si>
    <t>210-10-20-00</t>
  </si>
  <si>
    <t>Cesar Eduardo Remy Martinez</t>
  </si>
  <si>
    <t>210-10-23-00</t>
  </si>
  <si>
    <t>Coca Cola</t>
  </si>
  <si>
    <t>210-10-27-00</t>
  </si>
  <si>
    <t>Bianca Elisa Saldamando Osuna</t>
  </si>
  <si>
    <t>210-10-28-00</t>
  </si>
  <si>
    <t>Promociones Artísticas Tierra Sinaloense SA</t>
  </si>
  <si>
    <t>210-10-29-00</t>
  </si>
  <si>
    <t>José Manuel Angulo Angulo</t>
  </si>
  <si>
    <t>210-10-34-00</t>
  </si>
  <si>
    <t>210-10-40-00</t>
  </si>
  <si>
    <t>Municipio de Guaymas</t>
  </si>
  <si>
    <t>210-10-42-00</t>
  </si>
  <si>
    <t>Sistemas de Mejoramiento Habitacional SMH SC RL CV</t>
  </si>
  <si>
    <t>210-10-43-00</t>
  </si>
  <si>
    <t>Alfonso Uribe Corona</t>
  </si>
  <si>
    <t>210-10-44-00</t>
  </si>
  <si>
    <t>Televisora del Yaqui SA</t>
  </si>
  <si>
    <t>210-10-45-00</t>
  </si>
  <si>
    <t>Medio y Editorial de Sonora SA CV</t>
  </si>
  <si>
    <t>210-10-46-00</t>
  </si>
  <si>
    <t>Maria Isabel Campa Prieto</t>
  </si>
  <si>
    <t>210-10-60-00</t>
  </si>
  <si>
    <t>Jesus Esteban Ibarra Ramirez</t>
  </si>
  <si>
    <t>210-10-70-00</t>
  </si>
  <si>
    <t>Juan Anotonio Rubio Guzman</t>
  </si>
  <si>
    <t>210-20-00-00</t>
  </si>
  <si>
    <t>210-20-01-00</t>
  </si>
  <si>
    <t>Acreed. Diver. "Empresas"</t>
  </si>
  <si>
    <t>210-20-01-01</t>
  </si>
  <si>
    <t>210-20-01-02</t>
  </si>
  <si>
    <t>Cristian Adrian Valenzuela Gutierrez</t>
  </si>
  <si>
    <t>210-20-01-11</t>
  </si>
  <si>
    <t>Jesus Ballesteros Villas</t>
  </si>
  <si>
    <t>210-20-01-14</t>
  </si>
  <si>
    <t>Jose Ernesto Alonso Higuera</t>
  </si>
  <si>
    <t>210-20-02-00</t>
  </si>
  <si>
    <t>Acreed. Diver. "No empresas"</t>
  </si>
  <si>
    <t>210-20-02-03</t>
  </si>
  <si>
    <t>Fernando Lerma Serecer</t>
  </si>
  <si>
    <t>210-20-02-05</t>
  </si>
  <si>
    <t>210-20-02-08</t>
  </si>
  <si>
    <t>210-20-02-09</t>
  </si>
  <si>
    <t>Operadora de Planes Vacacionales, S.A.</t>
  </si>
  <si>
    <t>210-20-02-15</t>
  </si>
  <si>
    <t>Jesús Alfonso Ruiz Anaya</t>
  </si>
  <si>
    <t>210-20-02-16</t>
  </si>
  <si>
    <t>Perla Mariela García Almada</t>
  </si>
  <si>
    <t>210-20-02-17</t>
  </si>
  <si>
    <t>Dora Elena Carranza Elias</t>
  </si>
  <si>
    <t>210-20-02-18</t>
  </si>
  <si>
    <t>Cervezas Cuauhtemoc Moctezuma, S.A.</t>
  </si>
  <si>
    <t>210-20-02-20</t>
  </si>
  <si>
    <t>Monica Patricia Verduzco Monge</t>
  </si>
  <si>
    <t>210-20-02-22</t>
  </si>
  <si>
    <t>Iliana Darlene Rodriguez Manjarrez</t>
  </si>
  <si>
    <t>210-20-02-23</t>
  </si>
  <si>
    <t>Tomas Antonio Hernandez Ruiz</t>
  </si>
  <si>
    <t>210-20-02-26</t>
  </si>
  <si>
    <t>Jorge Humberto Holguin Aviles</t>
  </si>
  <si>
    <t>210-20-02-30</t>
  </si>
  <si>
    <t>Producciones Show Room SA de CV</t>
  </si>
  <si>
    <t>210-20-02-31</t>
  </si>
  <si>
    <t>Lina Irasema Amparo Ruiz</t>
  </si>
  <si>
    <t>210-20-02-33</t>
  </si>
  <si>
    <t>Jose Gregorio Bojorquez Garcia</t>
  </si>
  <si>
    <t>210-20-02-34</t>
  </si>
  <si>
    <t>Impresora y Editorial SA de CV</t>
  </si>
  <si>
    <t>210-20-02-35</t>
  </si>
  <si>
    <t>Tv Corporativo Nogales Sonora SA de CV</t>
  </si>
  <si>
    <t>210-20-02-36</t>
  </si>
  <si>
    <t>Natalia Teresa Vidales Rodriguez</t>
  </si>
  <si>
    <t>210-20-02-40</t>
  </si>
  <si>
    <t xml:space="preserve">Brenda Lizbeth Aceves Carrasco </t>
  </si>
  <si>
    <t>210-20-02-41</t>
  </si>
  <si>
    <t>Claudio Solorzano Villegas</t>
  </si>
  <si>
    <t>210-20-02-42</t>
  </si>
  <si>
    <t>210-20-02-43</t>
  </si>
  <si>
    <t>Ana Catalina Chaverin Macias</t>
  </si>
  <si>
    <t>210-20-02-46</t>
  </si>
  <si>
    <t>Viviana Edwiges Torres Lopez</t>
  </si>
  <si>
    <t>210-20-02-47</t>
  </si>
  <si>
    <t>Mazatlan Fireworks SA de CV</t>
  </si>
  <si>
    <t>210-20-02-48</t>
  </si>
  <si>
    <t>Gettli Prestadores de Serv.p/eventos</t>
  </si>
  <si>
    <t>210-20-02-50</t>
  </si>
  <si>
    <t>Albino Lopez Rodriguez</t>
  </si>
  <si>
    <t>210-20-02-51</t>
  </si>
  <si>
    <t>Maria Cossio Limon</t>
  </si>
  <si>
    <t>210-20-02-52</t>
  </si>
  <si>
    <t>Compañia Teatral del Norte A. C.</t>
  </si>
  <si>
    <t>210-25-00-00</t>
  </si>
  <si>
    <t>NOMINA POR PAGAR</t>
  </si>
  <si>
    <t>210-25-01-00</t>
  </si>
  <si>
    <t>Nomina por pagar administracion</t>
  </si>
  <si>
    <t>210-30-00-00</t>
  </si>
  <si>
    <t>210-30-02-00</t>
  </si>
  <si>
    <t>Pago Prov. I.V.A.</t>
  </si>
  <si>
    <t>210-30-03-00</t>
  </si>
  <si>
    <t>Pago Prov. I.E.T.U.</t>
  </si>
  <si>
    <t>210-30-06-00</t>
  </si>
  <si>
    <t>I.S.R. Retenido en Sueldos</t>
  </si>
  <si>
    <t>210-30-07-00</t>
  </si>
  <si>
    <t>I.M.S.S. Retenido en Sueldos</t>
  </si>
  <si>
    <t>210-30-08-00</t>
  </si>
  <si>
    <t>I.S.R. Retenido terceros</t>
  </si>
  <si>
    <t>210-30-08-01</t>
  </si>
  <si>
    <t>'10% ISR Retenido Honorarios</t>
  </si>
  <si>
    <t>210-30-08-02</t>
  </si>
  <si>
    <t>'10% ISR Retenido Arrendamient</t>
  </si>
  <si>
    <t>210-30-09-00</t>
  </si>
  <si>
    <t>I.V.A. Retenido terceros</t>
  </si>
  <si>
    <t>210-30-09-01</t>
  </si>
  <si>
    <t>'10% IVA Retenido Honorarios</t>
  </si>
  <si>
    <t>210-30-09-03</t>
  </si>
  <si>
    <t>'4% IVA Retenido Fletes</t>
  </si>
  <si>
    <t>210-30-18-00</t>
  </si>
  <si>
    <t>I.S.R. Retenido Hon. Asimilables</t>
  </si>
  <si>
    <t>300-00-00-00</t>
  </si>
  <si>
    <t>PATRIMONIO</t>
  </si>
  <si>
    <t>300-10-00-00</t>
  </si>
  <si>
    <t>300-10-01-00</t>
  </si>
  <si>
    <t>Patrimonio</t>
  </si>
  <si>
    <t>300-20-00-00</t>
  </si>
  <si>
    <t>RESULTADOS ANTERIORES</t>
  </si>
  <si>
    <t>300-20-10-00</t>
  </si>
  <si>
    <t>Resultados anteriores</t>
  </si>
  <si>
    <t>300-40-00-00</t>
  </si>
  <si>
    <t>300-40-10-00</t>
  </si>
  <si>
    <t>Resultado del Ejercicio</t>
  </si>
  <si>
    <t>400-00-00-00</t>
  </si>
  <si>
    <t>I N G R E S O S</t>
  </si>
  <si>
    <t>400-10-00-00</t>
  </si>
  <si>
    <t>INGRESOS POR EVENTOS</t>
  </si>
  <si>
    <t>400-10-01-00</t>
  </si>
  <si>
    <t>Carnaval</t>
  </si>
  <si>
    <t>400-10-01-05</t>
  </si>
  <si>
    <t>Juegos Mecanicos</t>
  </si>
  <si>
    <t>400-20-00-00</t>
  </si>
  <si>
    <t>INGRESOS POR TRANF. RECURSOS</t>
  </si>
  <si>
    <t>400-20-01-00</t>
  </si>
  <si>
    <t>Transferencias Municipio de Guaymas</t>
  </si>
  <si>
    <t xml:space="preserve">Movimientos  al </t>
  </si>
  <si>
    <t>Ingresos y Egresos del 01 de Enero</t>
  </si>
  <si>
    <t>Programada</t>
  </si>
  <si>
    <t>Real</t>
  </si>
  <si>
    <t>ACUMULADO</t>
  </si>
  <si>
    <t>210-20-01-16</t>
  </si>
  <si>
    <t>Pub&amp;Co de Negocios de Gobierno SC</t>
  </si>
  <si>
    <t>500-10-10-21</t>
  </si>
  <si>
    <t>Mantto Maquinaria y Equipo</t>
  </si>
  <si>
    <t>Balanza de comprobación del 01/ABR/2017 al 30/JUN/2017</t>
  </si>
  <si>
    <t>Balanza de comprobación del 01/JUL/2017 al 30/SEP/2017</t>
  </si>
  <si>
    <t>110-40-02-44</t>
  </si>
  <si>
    <t>Isabel Campa Prieto</t>
  </si>
  <si>
    <t>110-70-00-21</t>
  </si>
  <si>
    <t>Oscar Octavio Arce Quiñonez</t>
  </si>
  <si>
    <t>210-20-02-27</t>
  </si>
  <si>
    <t>Aaron Ramses Herrera Arauho</t>
  </si>
  <si>
    <t>400-10-01-03</t>
  </si>
  <si>
    <t>Venta de Boletos</t>
  </si>
  <si>
    <t>400-10-09-00</t>
  </si>
  <si>
    <t>Otros Eventos</t>
  </si>
  <si>
    <t>Balanza de comprobación del 01/OCT/2017 al 31/DIC/2017</t>
  </si>
  <si>
    <t>24901</t>
  </si>
  <si>
    <t>Proveedores por Pagar a Corto</t>
  </si>
  <si>
    <t>Remuneraciones al Personal de</t>
  </si>
  <si>
    <t>Materiales de Administración,</t>
  </si>
  <si>
    <t>Alimentos y Utensilios</t>
  </si>
  <si>
    <t>Servicios Oficiales</t>
  </si>
  <si>
    <t>Ley de Ingresos Estimada</t>
  </si>
  <si>
    <t>Ley de Ingresos por Ejecutar</t>
  </si>
  <si>
    <t>Ley de Ingresos Devengada</t>
  </si>
  <si>
    <t>Ley de Ingresos Recaudada</t>
  </si>
  <si>
    <t>Presupuesto de Egresos Aproba</t>
  </si>
  <si>
    <t>Presupuesto de Egresos por Ej</t>
  </si>
  <si>
    <t>Presupuesto de Egresos Compro</t>
  </si>
  <si>
    <t>Presupuesto de Egresos Deveng</t>
  </si>
  <si>
    <t>Presupuesto de Egresos Ejerci</t>
  </si>
  <si>
    <t>Presupuesto de Egresos Pagado</t>
  </si>
  <si>
    <t>Servicios Básicos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</si>
  <si>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</si>
  <si>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</si>
  <si>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</si>
  <si>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</si>
  <si>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</si>
  <si>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</si>
  <si>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</si>
  <si>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</si>
  <si>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</si>
  <si>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</si>
  <si>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</si>
  <si>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</si>
  <si>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</si>
  <si>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</si>
  <si>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</si>
  <si>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</si>
  <si>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</si>
  <si>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</si>
  <si>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</si>
  <si>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</si>
  <si>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</si>
  <si>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</si>
  <si>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</si>
  <si>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</si>
  <si>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</si>
  <si>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</si>
  <si>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</si>
  <si>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</si>
  <si>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</si>
  <si>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</si>
  <si>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</si>
  <si>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</si>
  <si>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</si>
  <si>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</si>
  <si>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</si>
  <si>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</si>
  <si>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</si>
  <si>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</si>
  <si>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</si>
  <si>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 / PATRIMONIO</t>
  </si>
  <si>
    <t>Total del Activo</t>
  </si>
  <si>
    <t>Hacienda Pública/Patrimonio Contribuido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</si>
  <si>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</si>
  <si>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</si>
  <si>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</si>
  <si>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</si>
  <si>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</si>
  <si>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</si>
  <si>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</si>
  <si>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</si>
  <si>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</si>
  <si>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</si>
  <si>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</si>
  <si>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</si>
  <si>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</si>
  <si>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</si>
  <si>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</si>
  <si>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</si>
  <si>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Resultados del Ejercicio (Ahorro/Desahorro)</t>
  </si>
  <si>
    <t>Origen</t>
  </si>
  <si>
    <t>Aplicación</t>
  </si>
  <si>
    <t>CUENTAS DE ORDEN CONTABLES Y PRESUPUESTALES</t>
  </si>
  <si>
    <t>MUNICIPIO DE GUAYMAS, SONORA.</t>
  </si>
  <si>
    <t>O.P.2</t>
  </si>
  <si>
    <t>O.P.3</t>
  </si>
  <si>
    <t>Suma Cuentas de Orden Contables y Presupuestales</t>
  </si>
  <si>
    <t>Saldo Inicial</t>
  </si>
  <si>
    <t>Cargos del Periodo</t>
  </si>
  <si>
    <t>Abonos del Periodo</t>
  </si>
  <si>
    <t>Saldo Final</t>
  </si>
  <si>
    <t>Variación del Periodo</t>
  </si>
  <si>
    <t>1</t>
  </si>
  <si>
    <t>2</t>
  </si>
  <si>
    <t>3</t>
  </si>
  <si>
    <t>4 (1+2-3)</t>
  </si>
  <si>
    <t>(4-1)</t>
  </si>
  <si>
    <t>ESTADO ANALÍTICO DEL ACTIVO</t>
  </si>
  <si>
    <t>O.P.5</t>
  </si>
  <si>
    <t>O.P.6</t>
  </si>
  <si>
    <t>Ingresos de la Gestión:</t>
  </si>
  <si>
    <t>Cuotas y Aportaciones de Seguridad Social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</si>
  <si>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</si>
  <si>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</si>
  <si>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</si>
  <si>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</t>
  </si>
  <si>
    <t>de Liquidación o Pago</t>
  </si>
  <si>
    <t>Participaciones, Aportaciones, Transferencias, Asignaciones, Subsidios y Otras Ayudas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</si>
  <si>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</si>
  <si>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</si>
  <si>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</si>
  <si>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</si>
  <si>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</si>
  <si>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</si>
  <si>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</si>
  <si>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</si>
  <si>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de Funcionamiento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</si>
  <si>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</si>
  <si>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</si>
  <si>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</si>
  <si>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</si>
  <si>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</si>
  <si>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</si>
  <si>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</si>
  <si>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</si>
  <si>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</si>
  <si>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</si>
  <si>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</si>
  <si>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</si>
  <si>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</si>
  <si>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</si>
  <si>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</si>
  <si>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</si>
  <si>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</si>
  <si>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</si>
  <si>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</si>
  <si>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</si>
  <si>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</si>
  <si>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</si>
  <si>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</si>
  <si>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</si>
  <si>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</si>
  <si>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</si>
  <si>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Flujos de Efectivo de las Actividades de Operación</t>
  </si>
  <si>
    <t>Contribuciones de mejoras</t>
  </si>
  <si>
    <t>Ingresos no Comprendidos en las Fracciones de la Ley de Ingresos Causados en Ejercicios Fiscales Anteriores</t>
  </si>
  <si>
    <t>Pendientes de Liquidación o Pago</t>
  </si>
  <si>
    <t>Transferencias, Asignaciones y Subsidios y Otras Ayudas</t>
  </si>
  <si>
    <t>Otros Orígenes de Operación</t>
  </si>
  <si>
    <t>Transferencias al resto del Sector Público</t>
  </si>
  <si>
    <t>Otras Aplicaciones de Operación</t>
  </si>
  <si>
    <t>Flujos Netos de Efectivo por Actividades de Operación</t>
  </si>
  <si>
    <t>Flujos de Efectivo de las Actividades de Inversión</t>
  </si>
  <si>
    <t>Otros Orígenes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</si>
  <si>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</si>
  <si>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</si>
  <si>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</si>
  <si>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</si>
  <si>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</si>
  <si>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</si>
  <si>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</si>
  <si>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</si>
  <si>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</si>
  <si>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</si>
  <si>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</si>
  <si>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Rubro de Ingresos</t>
  </si>
  <si>
    <t>Ingreso</t>
  </si>
  <si>
    <t>Estimado</t>
  </si>
  <si>
    <t>Ampliaciones y Reducciones</t>
  </si>
  <si>
    <t>Recaudado</t>
  </si>
  <si>
    <t>(1)</t>
  </si>
  <si>
    <t>(2)</t>
  </si>
  <si>
    <t>(3 = 1 + 2)</t>
  </si>
  <si>
    <t>(4)</t>
  </si>
  <si>
    <t>(5)</t>
  </si>
  <si>
    <t>(6 = 5 - 1 )</t>
  </si>
  <si>
    <t>Ingresos por Ventas de Bienes y Servicios</t>
  </si>
  <si>
    <t>Transferencias, Asignaciones, Subsidios y Otras</t>
  </si>
  <si>
    <t>Ayudas</t>
  </si>
  <si>
    <t>Ingresos Derivados de Financiamientos</t>
  </si>
  <si>
    <t>Ingresos excedentes</t>
  </si>
  <si>
    <t>ESTADO ANALÍTICO DE INGRESOS</t>
  </si>
  <si>
    <t>O.P.8</t>
  </si>
  <si>
    <t>Clasificación por Objeto del Gasto (Capítulo y Concepto)</t>
  </si>
  <si>
    <t>Egresos</t>
  </si>
  <si>
    <t>Subejercicio</t>
  </si>
  <si>
    <t>Aprobado</t>
  </si>
  <si>
    <t>Ampliaciones / (Reducciones)</t>
  </si>
  <si>
    <t>Pagado</t>
  </si>
  <si>
    <t>3 = ( 1 + 2 )</t>
  </si>
  <si>
    <t>6 = ( 3 - 4 )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</si>
  <si>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</si>
  <si>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</si>
  <si>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</si>
  <si>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</si>
  <si>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</si>
  <si>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</si>
  <si>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</si>
  <si>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</si>
  <si>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</si>
  <si>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</si>
  <si>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</si>
  <si>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</si>
  <si>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</si>
  <si>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</si>
  <si>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</si>
  <si>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</si>
  <si>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</si>
  <si>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</si>
  <si>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</si>
  <si>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</si>
  <si>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</si>
  <si>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Otros Servicios Generales</t>
  </si>
  <si>
    <t>Transferencias a Fideicomisos, Mandatos y Otros Análogos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</si>
  <si>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</si>
  <si>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</si>
  <si>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</si>
  <si>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</si>
  <si>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</si>
  <si>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</si>
  <si>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</si>
  <si>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</si>
  <si>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</si>
  <si>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</si>
  <si>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</si>
  <si>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</si>
  <si>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</si>
  <si>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</si>
  <si>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</si>
  <si>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</si>
  <si>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</si>
  <si>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</si>
  <si>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</si>
  <si>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Deuda Pública</t>
  </si>
  <si>
    <t>Amortización de la Deuda Pública</t>
  </si>
  <si>
    <t>Adeudos de Ejercicios Fiscales Anteriores (Adefas)</t>
  </si>
  <si>
    <t>Total del Gasto</t>
  </si>
  <si>
    <t>ESTADO ANALÍTICO DEL EJERCICIO DEL PRESUPUESTO DE EGRESOS</t>
  </si>
  <si>
    <t>REMUNERACIONES AL PERSONAL DE CARÁCTER TRANSITORIO</t>
  </si>
  <si>
    <t>SEGURIDAD SOCIAL</t>
  </si>
  <si>
    <t>OTRAS PRESTACIONES SOCIALES Y ECONOMICAS</t>
  </si>
  <si>
    <t>MATERIALES DE ADMINISTRACIÓN, EMISIÓN DE DOCUMENTOS Y ARTÍCULOS OFICIALES</t>
  </si>
  <si>
    <t>Materiales, Utiles y equipos m</t>
  </si>
  <si>
    <t>Productos alimenticios para el</t>
  </si>
  <si>
    <t>SERVICIOS LEGALES, DE CONTABILIDAD, AUDITORIAS Y RELACIONADOS</t>
  </si>
  <si>
    <t>Servicios legales, de contabil</t>
  </si>
  <si>
    <t>Impresiones y publicaciones of</t>
  </si>
  <si>
    <t>SERVICIOS FINANCIEROS, BANCARIOS Y COMERCIALES</t>
  </si>
  <si>
    <t>Servicios financieros y bancar</t>
  </si>
  <si>
    <t>SERVICIOS DE INSTALACION, REPARACION,  MANTENIMIENTO Y CONSERVACION.</t>
  </si>
  <si>
    <t>CONSERVACION  Y MANTENIMIENTO MENOR DE INMUEBLES</t>
  </si>
  <si>
    <t>Mantenimiento y conservacion d</t>
  </si>
  <si>
    <t>Difusion por radio, television</t>
  </si>
  <si>
    <t>Gastos de orden social y cultu</t>
  </si>
  <si>
    <t>EQUIPO DE COMPUTO Y DE TECNOLOGÍAS DE LA INFORMACIÓN</t>
  </si>
  <si>
    <t>Eq. de computo y de tecnologia</t>
  </si>
  <si>
    <t>MOBILIARIO Y EQUIPO EDUCACIONAL  Y RECREATIVO</t>
  </si>
  <si>
    <t>Camaras fotograficas y de vide</t>
  </si>
  <si>
    <t>ESTADO ANALITICO DEL EJERCICIO DEL PRESUPUESTO DE EGRESOS</t>
  </si>
  <si>
    <t>CLASIFICACION ADMINISTRATIVA</t>
  </si>
  <si>
    <t>DEPENDENCIA: DIRECCIÓN GENERAL</t>
  </si>
  <si>
    <t>EGRESOS</t>
  </si>
  <si>
    <t>SUBEJERCICIO</t>
  </si>
  <si>
    <t>O.P.10</t>
  </si>
  <si>
    <t>CAPITULO Y PARTIDA</t>
  </si>
  <si>
    <t>JUSTIFICACION</t>
  </si>
  <si>
    <t>Intereses</t>
  </si>
  <si>
    <t>PROVEEDORES POR PAGAR A CORTO PLAZO</t>
  </si>
  <si>
    <t>RETENCIONES Y CONTRIBUCIONES</t>
  </si>
  <si>
    <t>OTRAS CUENTAS POR PAGAR A CORTO PLAZO</t>
  </si>
  <si>
    <t>Justificaciones al Informe sobre la Situación de la Deuda Pública</t>
  </si>
  <si>
    <t>O.P. 11</t>
  </si>
  <si>
    <t>CONCEPTO</t>
  </si>
  <si>
    <t>UNIDAD RESPONSABLE: DIRECCIÓN GENERAL</t>
  </si>
  <si>
    <t>O.P. 13</t>
  </si>
  <si>
    <r>
      <t xml:space="preserve">CLAVE Y NOMBRE DE LA PARTIDA: </t>
    </r>
    <r>
      <rPr>
        <b/>
        <sz val="11"/>
        <color rgb="FFFF0000"/>
        <rFont val="Arial"/>
        <family val="2"/>
      </rPr>
      <t>NO APLICA</t>
    </r>
  </si>
  <si>
    <t>CLASIFICACIÓN FUNCIONAL (FINALIDAD Y FUNCIÓN)</t>
  </si>
  <si>
    <t>O.P. 12A</t>
  </si>
  <si>
    <t>AMPLIACIONES/REDUCCIONES</t>
  </si>
  <si>
    <t>Estado de Situación Financiera Detallado - LDF</t>
  </si>
  <si>
    <t>(PESOS)</t>
  </si>
  <si>
    <t>Formato 1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</si>
  <si>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</si>
  <si>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</si>
  <si>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</si>
  <si>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</si>
  <si>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</si>
  <si>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2.1.1.1</t>
  </si>
  <si>
    <t>a2) Bancos/Tesorería</t>
  </si>
  <si>
    <t>a2) Proveedores por Pagar a Corto Plazo</t>
  </si>
  <si>
    <t>2.1.1.2</t>
  </si>
  <si>
    <t>a3) Bancos/Dependencias y Otros</t>
  </si>
  <si>
    <t>a3) Contratistas por Obras Públicas por Pagar a Corto Plazo</t>
  </si>
  <si>
    <t>2.1.1.3</t>
  </si>
  <si>
    <t>a4) Inversiones Temporales (Hasta 3 meses)</t>
  </si>
  <si>
    <t>a4) Participaciones y Aportaciones por Pagar a Corto Plazo</t>
  </si>
  <si>
    <t>2.1.1.4</t>
  </si>
  <si>
    <t>a5) Fondos con Afectación Específica</t>
  </si>
  <si>
    <t>a5) Transferencias Otorgadas por Pagar a Corto Plazo</t>
  </si>
  <si>
    <t>2.1.1.5</t>
  </si>
  <si>
    <t>a6) Depósitos de Fondos de Terceros en Garantía y/o Administración</t>
  </si>
  <si>
    <t>a6) Intereses, Comisiones y Otros Gastos de la Deuda Pública por Pagar a Corto Plazo</t>
  </si>
  <si>
    <t>2.1.1.6</t>
  </si>
  <si>
    <t>a7) Otros Efectivos y Equivalentes</t>
  </si>
  <si>
    <t>a7) Retenciones y Contribuciones por Pagar a Corto Plazo</t>
  </si>
  <si>
    <t>2.1.1.7</t>
  </si>
  <si>
    <t>b. Derechos a Recibir Efectivo o Equivalentes (b=b1+b2+b3+b4+b5+b6+b7)</t>
  </si>
  <si>
    <t>a8) Devoluciones de la Ley de Ingresos por Pagar a Corto Plazo</t>
  </si>
  <si>
    <t>2.1.1.8</t>
  </si>
  <si>
    <t>b1) Inversiones Financieras de Corto Plazo</t>
  </si>
  <si>
    <t>a9) Otras Cuentas por Pagar a Corto Plazo</t>
  </si>
  <si>
    <t>2.1.1.9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</si>
  <si>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</si>
  <si>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</si>
  <si>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</si>
  <si>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</si>
  <si>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2.1.2.1</t>
  </si>
  <si>
    <t>b4) Ingresos por Recuperar a Corto Plazo</t>
  </si>
  <si>
    <t>b2) Documentos con Contratistas por Obras Públicas por Pagar a Corto Plazo</t>
  </si>
  <si>
    <t>2.1.2.2</t>
  </si>
  <si>
    <t>b5) Deudores por Anticipos de la Tesorería a Corto Plazo</t>
  </si>
  <si>
    <t>b3) Otros Documentos por Pagar a Corto Plazo</t>
  </si>
  <si>
    <t>2.1.2.9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</si>
  <si>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</si>
  <si>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</si>
  <si>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</si>
  <si>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</si>
  <si>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2.1.3.1</t>
  </si>
  <si>
    <t>c. Derechos a Recibir Bienes o Servicios (c=c1+c2+c3+c4+c5)</t>
  </si>
  <si>
    <t>c2) Porción a Corto Plazo de Arrendamiento Financiero</t>
  </si>
  <si>
    <t>2.1.3.2</t>
  </si>
  <si>
    <t>c1) Anticipo a Proveedores por Adquisición de Bienes y Prestación de Servicios a Corto Plazo</t>
  </si>
  <si>
    <t>d. Títulos y Valores a Corto Plazo</t>
  </si>
  <si>
    <t>2.1.4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</si>
  <si>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</si>
  <si>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</si>
  <si>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</si>
  <si>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</si>
  <si>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2.1.5.1</t>
  </si>
  <si>
    <t>c4) Anticipo a Contratistas por Obras Públicas a Corto Plazo</t>
  </si>
  <si>
    <t>e2) Intereses Cobrados por Adelantado a Corto Plazo</t>
  </si>
  <si>
    <t>2.1.5.2</t>
  </si>
  <si>
    <t>c5) Otros Derechos a Recibir Bienes o Servicios a Corto Plazo</t>
  </si>
  <si>
    <t>e3) Otros Pasivos Diferidos a Corto Plazo</t>
  </si>
  <si>
    <t>2.1.5.9</t>
  </si>
  <si>
    <t>d. Inventarios (d=d1+d2+d3+d4+d5)</t>
  </si>
  <si>
    <t>f. Fondos y Bienes (f=f1+f2+f3+f4+f5+f6)</t>
  </si>
  <si>
    <t>d1) Inventario de Mercancías para Venta</t>
  </si>
  <si>
    <t>f1) Fondos en Garantía a Corto Plazo</t>
  </si>
  <si>
    <t>2.1.6.1</t>
  </si>
  <si>
    <t>d2) Inventario de Mercancías Terminadas</t>
  </si>
  <si>
    <t>f2) Fondos en Administración a Corto Plazo</t>
  </si>
  <si>
    <t>2.1.6.2</t>
  </si>
  <si>
    <t>d3) Inventario de Mercancías en Proceso de Elaboración</t>
  </si>
  <si>
    <t>f3) Fondos Contingentes a Corto Plazo</t>
  </si>
  <si>
    <t>2.1.6.3</t>
  </si>
  <si>
    <t>d4) Inventario de Materias Primas, Materiales y Suministros para Producción</t>
  </si>
  <si>
    <t>f4) Fondos de Fideicomisos, Mandatos y Contratos Análogos a Corto Plazo</t>
  </si>
  <si>
    <t>2.1.6.4</t>
  </si>
  <si>
    <t>d5) Bienes en Tránsito</t>
  </si>
  <si>
    <t>f5) Otros Fondos de Terceros en Garantía y/o Administración a Corto Plazo</t>
  </si>
  <si>
    <t>2.1.6.5</t>
  </si>
  <si>
    <t>e. Almacenes</t>
  </si>
  <si>
    <t>f6) Valores y Bienes en Garantía a Corto Plazo</t>
  </si>
  <si>
    <t>2.1.6.6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</si>
  <si>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</si>
  <si>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</si>
  <si>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</si>
  <si>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</si>
  <si>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2.1.7.1</t>
  </si>
  <si>
    <t>f2) Estimación por Deterioro de Inventarios</t>
  </si>
  <si>
    <t>g2) Provisión para Contingencias a Corto Plazo</t>
  </si>
  <si>
    <t>2.1.7.2</t>
  </si>
  <si>
    <t>g. Otros Activos Circulantes (g=g1+g2+g3+g4)</t>
  </si>
  <si>
    <t>g3) Otras Provisiones a Corto Plazo</t>
  </si>
  <si>
    <t>2.1.7.9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</si>
  <si>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</si>
  <si>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</si>
  <si>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</si>
  <si>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</si>
  <si>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2.1.9.1</t>
  </si>
  <si>
    <t>g3) Bienes Derivados de Embargos, Decomisos, Aseguramientos y Dación en Pago</t>
  </si>
  <si>
    <t>h2) Recaudación por Participar</t>
  </si>
  <si>
    <t>2.1.9.2</t>
  </si>
  <si>
    <t>g4) Adquisición con Fondos de Terceros</t>
  </si>
  <si>
    <t>h3) Otros Pasivos Circulantes</t>
  </si>
  <si>
    <t>2.1.9.9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</si>
  <si>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</si>
  <si>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</si>
  <si>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</si>
  <si>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</si>
  <si>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>2.2.1</t>
  </si>
  <si>
    <t>b. Derechos a Recibir Efectivo o Equivalentes a Largo Plazo</t>
  </si>
  <si>
    <t>b. Documentos por Pagar a Largo Plazo</t>
  </si>
  <si>
    <t>2.2.2</t>
  </si>
  <si>
    <t>c. Bienes Inmuebles, Infraestructura y Construcciones en Proceso</t>
  </si>
  <si>
    <t>c. Deuda Pública a Largo Plazo</t>
  </si>
  <si>
    <t>2.2.3</t>
  </si>
  <si>
    <t>d. Bienes Muebles</t>
  </si>
  <si>
    <t>d. Pasivos Diferidos a Largo Plazo</t>
  </si>
  <si>
    <t>2.2.4</t>
  </si>
  <si>
    <t>e. Activos Intangibles</t>
  </si>
  <si>
    <t>e. Fondos y Bienes de Terceros en Garantía y/o en Administración a Largo Plazo</t>
  </si>
  <si>
    <t>2.2.5</t>
  </si>
  <si>
    <t>f. Depreciación, Deterioro y Amortización Acumulada de Bienes</t>
  </si>
  <si>
    <t>f. Provisiones a Largo Plazo</t>
  </si>
  <si>
    <t>2.2.6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</si>
  <si>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</si>
  <si>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</si>
  <si>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</si>
  <si>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</si>
  <si>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</si>
  <si>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</si>
  <si>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</si>
  <si>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</si>
  <si>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</si>
  <si>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</si>
  <si>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</si>
  <si>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</si>
  <si>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3.1.3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</si>
  <si>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</si>
  <si>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</si>
  <si>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</si>
  <si>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</si>
  <si>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</si>
  <si>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</si>
  <si>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</si>
  <si>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</si>
  <si>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</si>
  <si>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</si>
  <si>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</si>
  <si>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rPr>
        <b/>
        <sz val="12"/>
        <rFont val="Arial"/>
        <family val="2"/>
      </rPr>
      <t>IINFORME ANALITICO DE LA DEUDA PÚBLICA Y OTROS PASIVOS</t>
    </r>
  </si>
  <si>
    <t>Formato 2</t>
  </si>
  <si>
    <t xml:space="preserve"> Hoja    1       de     1    </t>
  </si>
  <si>
    <t>Denominación  de  la  Deuda  Pública  y  Otros Pasivos (c)</t>
  </si>
  <si>
    <t>Disposiciones del      Periodo (e)</t>
  </si>
  <si>
    <t>Amortizaciones  del  Periodo (f)</t>
  </si>
  <si>
    <t>Revaluaciones, Reclasificaciones y   Otros   Ajustes (g)</t>
  </si>
  <si>
    <t>Saldo Final del Periodo (h) h=d+e-f+g</t>
  </si>
  <si>
    <t>Pago   de   Comisiones   y demás  costos 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</si>
  <si>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</si>
  <si>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</si>
  <si>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</si>
  <si>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</si>
  <si>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</si>
  <si>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a4) Dependencias del Gobierno del Estado (SHCP-Edo)</t>
  </si>
  <si>
    <t>B. Largo Plazo (B=b1+b2+b3)</t>
  </si>
  <si>
    <t>b1) Instituciones de Crédito</t>
  </si>
  <si>
    <t>b2) Títulos y Valores</t>
  </si>
  <si>
    <t>b3) Arrendamientos Financieros</t>
  </si>
  <si>
    <t>b4) Dependencias del Gobierno del Estado (FIDESON)</t>
  </si>
  <si>
    <t>2. Otros Pasivos</t>
  </si>
  <si>
    <t>3. Total de la Deuda Pública y Otros Pasivos (3=1+2)</t>
  </si>
  <si>
    <r>
      <rPr>
        <b/>
        <sz val="11"/>
        <rFont val="Arial"/>
        <family val="2"/>
      </rPr>
      <t xml:space="preserve">4. Deuda Contingente </t>
    </r>
    <r>
      <rPr>
        <b/>
        <vertAlign val="superscript"/>
        <sz val="11"/>
        <rFont val="Arial"/>
        <family val="2"/>
      </rPr>
      <t xml:space="preserve">1 </t>
    </r>
    <r>
      <rPr>
        <b/>
        <sz val="11"/>
        <rFont val="Arial"/>
        <family val="2"/>
      </rPr>
      <t>(informativo)</t>
    </r>
  </si>
  <si>
    <t>A. Deuda Contingente 1</t>
  </si>
  <si>
    <t>B. Deuda Contingente 2</t>
  </si>
  <si>
    <t>C. Deuda Contingente XX</t>
  </si>
  <si>
    <r>
      <rPr>
        <b/>
        <sz val="11"/>
        <rFont val="Arial"/>
        <family val="2"/>
      </rPr>
      <t xml:space="preserve">5. Valor de Instrumentos Bono Cupón Cero </t>
    </r>
    <r>
      <rPr>
        <b/>
        <vertAlign val="superscript"/>
        <sz val="11"/>
        <rFont val="Arial"/>
        <family val="2"/>
      </rPr>
      <t xml:space="preserve">2 </t>
    </r>
    <r>
      <rPr>
        <b/>
        <sz val="11"/>
        <rFont val="Arial"/>
        <family val="2"/>
      </rPr>
      <t>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</si>
  <si>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</si>
  <si>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</si>
  <si>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</si>
  <si>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</si>
  <si>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</si>
  <si>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</si>
  <si>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Interes (n)</t>
  </si>
  <si>
    <t>Comisiones y Costos Relacionados (o)</t>
  </si>
  <si>
    <t>Tasa Efectiva (p)</t>
  </si>
  <si>
    <t>6. Obligaciones a Corto Plazo (Informativo)</t>
  </si>
  <si>
    <r>
      <rPr>
        <b/>
        <sz val="11"/>
        <color indexed="8"/>
        <rFont val="Arial"/>
        <family val="2"/>
      </rPr>
      <t>INFORME ANALITÍCO DE OBLIGACIONES DIFERENTES DE FINANCIAMIENTO</t>
    </r>
  </si>
  <si>
    <t>Formato 3</t>
  </si>
  <si>
    <t>Hoja 1 de  1    </t>
  </si>
  <si>
    <t>Denominación de las Obligaciones Diferentes de Financiamiento (c)</t>
  </si>
  <si>
    <t>Fecha del Contrato (d)</t>
  </si>
  <si>
    <t>Fecha de inicio de operación del proyecto (e)</t>
  </si>
  <si>
    <t>Monto de la inversión pactado (g)</t>
  </si>
  <si>
    <t>Plazo pactado (h)</t>
  </si>
  <si>
    <t>Monto promedio mensual del pago de la contraprestació n(i)</t>
  </si>
  <si>
    <t>Monto pagado de la inversión al 31 de diciembre
de2016(k)</t>
  </si>
  <si>
    <t>Monto pagado de la inversión actualizado al 31 de marzo de 2017</t>
  </si>
  <si>
    <t>Saldo pendiente por pagar de la inversión al 31 de marzo de 2017 (m
=g-1)</t>
  </si>
  <si>
    <r>
      <rPr>
        <sz val="11"/>
        <color indexed="8"/>
        <rFont val="Arial"/>
        <family val="2"/>
      </rPr>
      <t>A. Asociaciones  Público Privadas (APP's) (A=a+b+c+d)</t>
    </r>
  </si>
  <si>
    <r>
      <rPr>
        <sz val="11"/>
        <color indexed="8"/>
        <rFont val="Arial"/>
        <family val="2"/>
      </rPr>
      <t>a)APP 1</t>
    </r>
  </si>
  <si>
    <r>
      <rPr>
        <sz val="11"/>
        <color indexed="8"/>
        <rFont val="Arial"/>
        <family val="2"/>
      </rPr>
      <t>b)APP 2</t>
    </r>
  </si>
  <si>
    <r>
      <rPr>
        <sz val="11"/>
        <color indexed="8"/>
        <rFont val="Arial"/>
        <family val="2"/>
      </rPr>
      <t>c) APP 3</t>
    </r>
  </si>
  <si>
    <r>
      <rPr>
        <sz val="11"/>
        <color indexed="8"/>
        <rFont val="Arial"/>
        <family val="2"/>
      </rPr>
      <t>d)APPXX</t>
    </r>
  </si>
  <si>
    <r>
      <rPr>
        <sz val="11"/>
        <color indexed="8"/>
        <rFont val="Arial"/>
        <family val="2"/>
      </rPr>
      <t>B</t>
    </r>
    <r>
      <rPr>
        <sz val="11"/>
        <color indexed="63"/>
        <rFont val="Arial"/>
        <family val="2"/>
      </rPr>
      <t xml:space="preserve">.           </t>
    </r>
    <r>
      <rPr>
        <sz val="11"/>
        <color indexed="8"/>
        <rFont val="Arial"/>
        <family val="2"/>
      </rPr>
      <t>Otros           Instrumentos (B=a+b+c+d)</t>
    </r>
  </si>
  <si>
    <r>
      <rPr>
        <sz val="11"/>
        <color indexed="8"/>
        <rFont val="Arial"/>
        <family val="2"/>
      </rPr>
      <t>a) Otro Instrumento 1</t>
    </r>
  </si>
  <si>
    <r>
      <rPr>
        <sz val="11"/>
        <color indexed="8"/>
        <rFont val="Arial"/>
        <family val="2"/>
      </rPr>
      <t>b) Otro Instrumento 2</t>
    </r>
  </si>
  <si>
    <r>
      <rPr>
        <sz val="11"/>
        <color indexed="8"/>
        <rFont val="Arial"/>
        <family val="2"/>
      </rPr>
      <t>c) Otro Instrumento 3</t>
    </r>
  </si>
  <si>
    <r>
      <rPr>
        <sz val="11"/>
        <color indexed="8"/>
        <rFont val="Arial"/>
        <family val="2"/>
      </rPr>
      <t>d) Otro Instrumento XX</t>
    </r>
  </si>
  <si>
    <r>
      <rPr>
        <sz val="11"/>
        <color indexed="8"/>
        <rFont val="Arial"/>
        <family val="2"/>
      </rPr>
      <t>c.    Total      de      Obligaciones Diferentes     de     Financiamiento (C=A+B)</t>
    </r>
  </si>
  <si>
    <r>
      <rPr>
        <b/>
        <sz val="12"/>
        <color indexed="8"/>
        <rFont val="Arial"/>
        <family val="2"/>
      </rPr>
      <t>BALANCE PRESUPUESTARIO</t>
    </r>
  </si>
  <si>
    <t>Formato 4</t>
  </si>
  <si>
    <t>Hoja 1 de 1</t>
  </si>
  <si>
    <t>Estimado/ Aprobado (d)</t>
  </si>
  <si>
    <t>Recaudado/ Pagado</t>
  </si>
  <si>
    <r>
      <rPr>
        <b/>
        <sz val="11"/>
        <color indexed="8"/>
        <rFont val="Times New Roman"/>
        <family val="1"/>
      </rPr>
      <t>A</t>
    </r>
    <r>
      <rPr>
        <b/>
        <sz val="11"/>
        <color indexed="8"/>
        <rFont val="Arial"/>
        <family val="2"/>
      </rPr>
      <t>. Ingresos Totales (A=  A1+A2+A3)</t>
    </r>
  </si>
  <si>
    <r>
      <rPr>
        <sz val="9"/>
        <color indexed="8"/>
        <rFont val="Arial"/>
        <family val="2"/>
      </rPr>
      <t>A1. Ingresos de Libre Disposición</t>
    </r>
  </si>
  <si>
    <r>
      <rPr>
        <sz val="9"/>
        <color indexed="8"/>
        <rFont val="Arial"/>
        <family val="2"/>
      </rPr>
      <t>A2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Transferencias Federales Etiquetadas</t>
    </r>
  </si>
  <si>
    <r>
      <rPr>
        <sz val="9"/>
        <color indexed="8"/>
        <rFont val="Arial"/>
        <family val="2"/>
      </rPr>
      <t>A3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Financ</t>
    </r>
    <r>
      <rPr>
        <sz val="9"/>
        <color indexed="63"/>
        <rFont val="Arial"/>
        <family val="2"/>
      </rPr>
      <t>i</t>
    </r>
    <r>
      <rPr>
        <sz val="9"/>
        <color indexed="8"/>
        <rFont val="Arial"/>
        <family val="2"/>
      </rPr>
      <t>amiento Neto</t>
    </r>
  </si>
  <si>
    <r>
      <rPr>
        <b/>
        <sz val="11"/>
        <color indexed="8"/>
        <rFont val="Arial"/>
        <family val="2"/>
      </rPr>
      <t>B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Egresos Presupuestarios</t>
    </r>
    <r>
      <rPr>
        <b/>
        <vertAlign val="superscript"/>
        <sz val="11"/>
        <color indexed="8"/>
        <rFont val="Times New Roman"/>
        <family val="1"/>
      </rPr>
      <t>1</t>
    </r>
    <r>
      <rPr>
        <b/>
        <vertAlign val="superscript"/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(B = B1+B2)</t>
    </r>
  </si>
  <si>
    <r>
      <rPr>
        <sz val="9"/>
        <color indexed="8"/>
        <rFont val="Arial"/>
        <family val="2"/>
      </rPr>
      <t>B1. Gasto No Etiquetado (sin incluir Amortización de la Deuda Pública)</t>
    </r>
  </si>
  <si>
    <r>
      <rPr>
        <sz val="9"/>
        <color indexed="8"/>
        <rFont val="Arial"/>
        <family val="2"/>
      </rPr>
      <t>B2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Gasto Etiquetado (sin incluir Amortización de la Deuda Pública)</t>
    </r>
  </si>
  <si>
    <r>
      <rPr>
        <b/>
        <sz val="11"/>
        <color indexed="8"/>
        <rFont val="Arial"/>
        <family val="2"/>
      </rPr>
      <t>C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Remanentes del Ejercicio Anterior ( C = C1 + C2)</t>
    </r>
  </si>
  <si>
    <r>
      <rPr>
        <sz val="9"/>
        <color indexed="8"/>
        <rFont val="Arial"/>
        <family val="2"/>
      </rPr>
      <t>C1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Remanentes de Ingresos de Libre Disposición aplicados en el periodo</t>
    </r>
  </si>
  <si>
    <r>
      <rPr>
        <sz val="9"/>
        <color indexed="8"/>
        <rFont val="Arial"/>
        <family val="2"/>
      </rPr>
      <t>C2</t>
    </r>
    <r>
      <rPr>
        <sz val="9"/>
        <color indexed="63"/>
        <rFont val="Arial"/>
        <family val="2"/>
      </rPr>
      <t xml:space="preserve">.  </t>
    </r>
    <r>
      <rPr>
        <sz val="9"/>
        <color indexed="8"/>
        <rFont val="Arial"/>
        <family val="2"/>
      </rPr>
      <t>Remanentes  de  Transferencias  Federales  Etiquetadas  aplicados  en  el periodo</t>
    </r>
  </si>
  <si>
    <r>
      <rPr>
        <b/>
        <sz val="11"/>
        <color indexed="8"/>
        <rFont val="Times New Roman"/>
        <family val="1"/>
      </rPr>
      <t>l</t>
    </r>
    <r>
      <rPr>
        <b/>
        <sz val="11"/>
        <color indexed="8"/>
        <rFont val="Arial"/>
        <family val="2"/>
      </rPr>
      <t>. Balance Presupuestario (1 = A -  B + C)</t>
    </r>
  </si>
  <si>
    <r>
      <rPr>
        <sz val="9"/>
        <color indexed="8"/>
        <rFont val="Arial"/>
        <family val="2"/>
      </rPr>
      <t>11. Balance Presupuestario sin Financiamiento Neto (11 = 1 - A3)</t>
    </r>
  </si>
  <si>
    <r>
      <rPr>
        <sz val="9"/>
        <color indexed="8"/>
        <rFont val="Arial"/>
        <family val="2"/>
      </rPr>
      <t xml:space="preserve">111. Balance  Presupuestario  sin  Financiamiento  Neto  </t>
    </r>
    <r>
      <rPr>
        <sz val="10"/>
        <color indexed="8"/>
        <rFont val="Times New Roman"/>
        <family val="1"/>
      </rPr>
      <t>y</t>
    </r>
    <r>
      <rPr>
        <sz val="10"/>
        <color indexed="8"/>
        <rFont val="Arial"/>
        <family val="2"/>
      </rPr>
      <t xml:space="preserve">  </t>
    </r>
    <r>
      <rPr>
        <sz val="9"/>
        <color indexed="8"/>
        <rFont val="Arial"/>
        <family val="2"/>
      </rPr>
      <t>sin  Remanentes  del Ejercicio Anterior (111= 11 - C)</t>
    </r>
  </si>
  <si>
    <r>
      <rPr>
        <b/>
        <sz val="11"/>
        <color indexed="8"/>
        <rFont val="Arial"/>
        <family val="2"/>
      </rPr>
      <t>E</t>
    </r>
    <r>
      <rPr>
        <b/>
        <sz val="11"/>
        <color indexed="2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Intereses</t>
    </r>
    <r>
      <rPr>
        <b/>
        <sz val="11"/>
        <color indexed="63"/>
        <rFont val="Arial"/>
        <family val="2"/>
      </rPr>
      <t xml:space="preserve">, </t>
    </r>
    <r>
      <rPr>
        <b/>
        <sz val="11"/>
        <color indexed="8"/>
        <rFont val="Arial"/>
        <family val="2"/>
      </rPr>
      <t xml:space="preserve">Comisiones  </t>
    </r>
    <r>
      <rPr>
        <b/>
        <sz val="11"/>
        <color indexed="8"/>
        <rFont val="Times New Roman"/>
        <family val="1"/>
      </rPr>
      <t>y</t>
    </r>
    <r>
      <rPr>
        <b/>
        <sz val="11"/>
        <color indexed="8"/>
        <rFont val="Arial"/>
        <family val="2"/>
      </rPr>
      <t xml:space="preserve"> Gastos de la Deuda (E=  E1+E2)</t>
    </r>
  </si>
  <si>
    <r>
      <rPr>
        <sz val="9"/>
        <color indexed="8"/>
        <rFont val="Arial"/>
        <family val="2"/>
      </rPr>
      <t>E1. Intereses</t>
    </r>
    <r>
      <rPr>
        <sz val="9"/>
        <color indexed="63"/>
        <rFont val="Arial"/>
        <family val="2"/>
      </rPr>
      <t xml:space="preserve">, </t>
    </r>
    <r>
      <rPr>
        <sz val="9"/>
        <color indexed="8"/>
        <rFont val="Arial"/>
        <family val="2"/>
      </rPr>
      <t xml:space="preserve">Comisiones  </t>
    </r>
    <r>
      <rPr>
        <sz val="10"/>
        <color indexed="8"/>
        <rFont val="Times New Roman"/>
        <family val="1"/>
      </rPr>
      <t>y</t>
    </r>
    <r>
      <rPr>
        <sz val="10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Gastos de la Deuda con Gasto No Etiquetado</t>
    </r>
  </si>
  <si>
    <r>
      <rPr>
        <sz val="9"/>
        <color indexed="8"/>
        <rFont val="Arial"/>
        <family val="2"/>
      </rPr>
      <t>E2</t>
    </r>
    <r>
      <rPr>
        <sz val="9"/>
        <color indexed="23"/>
        <rFont val="Arial"/>
        <family val="2"/>
      </rPr>
      <t xml:space="preserve">. </t>
    </r>
    <r>
      <rPr>
        <sz val="9"/>
        <color indexed="8"/>
        <rFont val="Arial"/>
        <family val="2"/>
      </rPr>
      <t>Intereses</t>
    </r>
    <r>
      <rPr>
        <sz val="9"/>
        <color indexed="63"/>
        <rFont val="Arial"/>
        <family val="2"/>
      </rPr>
      <t xml:space="preserve">, </t>
    </r>
    <r>
      <rPr>
        <sz val="9"/>
        <color indexed="8"/>
        <rFont val="Arial"/>
        <family val="2"/>
      </rPr>
      <t xml:space="preserve">Comisiones  </t>
    </r>
    <r>
      <rPr>
        <sz val="10"/>
        <color indexed="8"/>
        <rFont val="Times New Roman"/>
        <family val="1"/>
      </rPr>
      <t>y</t>
    </r>
    <r>
      <rPr>
        <sz val="10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Gastos de la Deuda con Gasto Etiquetado</t>
    </r>
  </si>
  <si>
    <r>
      <rPr>
        <sz val="9"/>
        <color indexed="8"/>
        <rFont val="Arial"/>
        <family val="2"/>
      </rPr>
      <t>IV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Balance Primario (IV= 111 + E)</t>
    </r>
  </si>
  <si>
    <t>Estimado/ Aprobado</t>
  </si>
  <si>
    <r>
      <rPr>
        <b/>
        <sz val="11"/>
        <color indexed="8"/>
        <rFont val="Arial"/>
        <family val="2"/>
      </rPr>
      <t>F. Financiamiento (F = F1 + F2)</t>
    </r>
  </si>
  <si>
    <r>
      <rPr>
        <sz val="9"/>
        <color indexed="8"/>
        <rFont val="Arial"/>
        <family val="2"/>
      </rPr>
      <t>F1</t>
    </r>
    <r>
      <rPr>
        <sz val="9"/>
        <color indexed="23"/>
        <rFont val="Arial"/>
        <family val="2"/>
      </rPr>
      <t xml:space="preserve">. </t>
    </r>
    <r>
      <rPr>
        <sz val="9"/>
        <color indexed="8"/>
        <rFont val="Arial"/>
        <family val="2"/>
      </rPr>
      <t>Financiamiento con Fuente de Pago de Ingresos de Libre Disposición</t>
    </r>
  </si>
  <si>
    <r>
      <rPr>
        <sz val="9"/>
        <color indexed="8"/>
        <rFont val="Arial"/>
        <family val="2"/>
      </rPr>
      <t>F2</t>
    </r>
    <r>
      <rPr>
        <sz val="9"/>
        <color indexed="63"/>
        <rFont val="Arial"/>
        <family val="2"/>
      </rPr>
      <t xml:space="preserve">.   </t>
    </r>
    <r>
      <rPr>
        <sz val="9"/>
        <color indexed="8"/>
        <rFont val="Arial"/>
        <family val="2"/>
      </rPr>
      <t>Financiamiento   con   Fuente   de   Pago   de   Transferencias   Federales Etiquetadas</t>
    </r>
  </si>
  <si>
    <r>
      <rPr>
        <b/>
        <sz val="11"/>
        <color indexed="8"/>
        <rFont val="Arial"/>
        <family val="2"/>
      </rPr>
      <t>G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Amort</t>
    </r>
    <r>
      <rPr>
        <b/>
        <sz val="11"/>
        <color indexed="63"/>
        <rFont val="Arial"/>
        <family val="2"/>
      </rPr>
      <t>i</t>
    </r>
    <r>
      <rPr>
        <b/>
        <sz val="11"/>
        <color indexed="8"/>
        <rFont val="Arial"/>
        <family val="2"/>
      </rPr>
      <t>zación de la Deuda (G = G1 + G2)</t>
    </r>
  </si>
  <si>
    <r>
      <rPr>
        <sz val="9"/>
        <color indexed="8"/>
        <rFont val="Arial"/>
        <family val="2"/>
      </rPr>
      <t>G1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Amortización de la Deuda Pública con Gasto No Etiquetado</t>
    </r>
  </si>
  <si>
    <r>
      <rPr>
        <sz val="9"/>
        <color indexed="8"/>
        <rFont val="Arial"/>
        <family val="2"/>
      </rPr>
      <t>G2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Amortización de la Deuda Pública con Gasto Etiquetado</t>
    </r>
  </si>
  <si>
    <r>
      <rPr>
        <b/>
        <sz val="11"/>
        <color indexed="8"/>
        <rFont val="Arial"/>
        <family val="2"/>
      </rPr>
      <t>A3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Financiamiento Neto (A3 = F -  G )</t>
    </r>
  </si>
  <si>
    <r>
      <rPr>
        <b/>
        <sz val="11"/>
        <color indexed="8"/>
        <rFont val="Arial"/>
        <family val="2"/>
      </rPr>
      <t>A1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Ingresos de Libre Disposic</t>
    </r>
    <r>
      <rPr>
        <b/>
        <sz val="11"/>
        <color indexed="63"/>
        <rFont val="Arial"/>
        <family val="2"/>
      </rPr>
      <t>i</t>
    </r>
    <r>
      <rPr>
        <b/>
        <sz val="11"/>
        <color indexed="8"/>
        <rFont val="Arial"/>
        <family val="2"/>
      </rPr>
      <t>ón</t>
    </r>
  </si>
  <si>
    <r>
      <rPr>
        <sz val="9"/>
        <color indexed="8"/>
        <rFont val="Arial"/>
        <family val="2"/>
      </rPr>
      <t>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1   Financiamiento   Neto   con   Fuente   de   Pago   de   Ingresos   de   Libre Disposición (A3.1 = F1 -  G1)</t>
    </r>
  </si>
  <si>
    <r>
      <rPr>
        <sz val="9"/>
        <color indexed="8"/>
        <rFont val="Arial"/>
        <family val="2"/>
      </rPr>
      <t>F1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Financiamiento con Fuente de Pago de Ingresos de Libre Disposición</t>
    </r>
  </si>
  <si>
    <r>
      <rPr>
        <sz val="9"/>
        <color indexed="8"/>
        <rFont val="Arial"/>
        <family val="2"/>
      </rPr>
      <t>B1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Gasto No Etiquetado (sin incluir Amortización de la Deuda Pública)</t>
    </r>
  </si>
  <si>
    <r>
      <rPr>
        <sz val="9"/>
        <color indexed="8"/>
        <rFont val="Arial"/>
        <family val="2"/>
      </rPr>
      <t>V</t>
    </r>
    <r>
      <rPr>
        <sz val="9"/>
        <color indexed="63"/>
        <rFont val="Times New Roman"/>
        <family val="1"/>
      </rPr>
      <t xml:space="preserve">. </t>
    </r>
    <r>
      <rPr>
        <sz val="9"/>
        <color indexed="8"/>
        <rFont val="Times New Roman"/>
        <family val="1"/>
      </rPr>
      <t xml:space="preserve">Balance  Presupuestario de Recursos  Disponibles  (V = A1  </t>
    </r>
    <r>
      <rPr>
        <sz val="8"/>
        <color indexed="8"/>
        <rFont val="Times New Roman"/>
        <family val="1"/>
      </rPr>
      <t xml:space="preserve">+  </t>
    </r>
    <r>
      <rPr>
        <sz val="9"/>
        <color indexed="8"/>
        <rFont val="Arial"/>
        <family val="2"/>
      </rPr>
      <t>A</t>
    </r>
    <r>
      <rPr>
        <sz val="9"/>
        <color indexed="8"/>
        <rFont val="Times New Roman"/>
        <family val="1"/>
      </rPr>
      <t>3</t>
    </r>
    <r>
      <rPr>
        <sz val="9"/>
        <color indexed="63"/>
        <rFont val="Times New Roman"/>
        <family val="1"/>
      </rPr>
      <t>.</t>
    </r>
    <r>
      <rPr>
        <sz val="9"/>
        <color indexed="8"/>
        <rFont val="Times New Roman"/>
        <family val="1"/>
      </rPr>
      <t xml:space="preserve">1 -  B 1  </t>
    </r>
    <r>
      <rPr>
        <sz val="8"/>
        <color indexed="8"/>
        <rFont val="Times New Roman"/>
        <family val="1"/>
      </rPr>
      <t xml:space="preserve">+
</t>
    </r>
    <r>
      <rPr>
        <sz val="9"/>
        <color indexed="8"/>
        <rFont val="Arial"/>
        <family val="2"/>
      </rPr>
      <t>C1)</t>
    </r>
  </si>
  <si>
    <r>
      <rPr>
        <sz val="9"/>
        <color indexed="8"/>
        <rFont val="Arial"/>
        <family val="2"/>
      </rPr>
      <t>VI. Balance Presupuestario de Recursos  Disponibles  sin Financiamiento Neto (VI= V -  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1)</t>
    </r>
  </si>
  <si>
    <r>
      <rPr>
        <b/>
        <sz val="11"/>
        <color indexed="8"/>
        <rFont val="Arial"/>
        <family val="2"/>
      </rPr>
      <t>A2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Transferencias Federales Etiquetadas</t>
    </r>
  </si>
  <si>
    <r>
      <rPr>
        <sz val="9"/>
        <color indexed="8"/>
        <rFont val="Arial"/>
        <family val="2"/>
      </rPr>
      <t>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2  Financiamiento  Neto  con  Fuente  de  Pago  de  Transferencias  Federales Etiquetadas (A3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2 = F2 -  G2)</t>
    </r>
  </si>
  <si>
    <r>
      <rPr>
        <sz val="9"/>
        <color indexed="8"/>
        <rFont val="Arial"/>
        <family val="2"/>
      </rPr>
      <t>B2. Gasto Etiquetado (sin incluir Amortización de la Deuda Pública)</t>
    </r>
  </si>
  <si>
    <r>
      <rPr>
        <sz val="9"/>
        <color indexed="8"/>
        <rFont val="Arial"/>
        <family val="2"/>
      </rPr>
      <t>VII</t>
    </r>
    <r>
      <rPr>
        <sz val="9"/>
        <color indexed="8"/>
        <rFont val="Times New Roman"/>
        <family val="1"/>
      </rPr>
      <t xml:space="preserve">. Balance Presupuestario de Recursos Etiquetados (VII = A2 </t>
    </r>
    <r>
      <rPr>
        <sz val="8"/>
        <color indexed="8"/>
        <rFont val="Times New Roman"/>
        <family val="1"/>
      </rPr>
      <t xml:space="preserve">+  </t>
    </r>
    <r>
      <rPr>
        <sz val="9"/>
        <color indexed="8"/>
        <rFont val="Arial"/>
        <family val="2"/>
      </rPr>
      <t>A</t>
    </r>
    <r>
      <rPr>
        <sz val="9"/>
        <color indexed="8"/>
        <rFont val="Times New Roman"/>
        <family val="1"/>
      </rPr>
      <t>3</t>
    </r>
    <r>
      <rPr>
        <sz val="9"/>
        <color indexed="63"/>
        <rFont val="Times New Roman"/>
        <family val="1"/>
      </rPr>
      <t>.</t>
    </r>
    <r>
      <rPr>
        <sz val="9"/>
        <color indexed="8"/>
        <rFont val="Times New Roman"/>
        <family val="1"/>
      </rPr>
      <t xml:space="preserve">2 -  B2 </t>
    </r>
    <r>
      <rPr>
        <sz val="8"/>
        <color indexed="8"/>
        <rFont val="Times New Roman"/>
        <family val="1"/>
      </rPr>
      <t xml:space="preserve">+
</t>
    </r>
    <r>
      <rPr>
        <sz val="9"/>
        <color indexed="8"/>
        <rFont val="Arial"/>
        <family val="2"/>
      </rPr>
      <t>C2)</t>
    </r>
  </si>
  <si>
    <r>
      <rPr>
        <sz val="9"/>
        <color indexed="8"/>
        <rFont val="Arial"/>
        <family val="2"/>
      </rPr>
      <t>VIII. Balance Presupuestario de Recursos Etiquetados sin Financiamiento Neto (VIII = VII -  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2)</t>
    </r>
  </si>
  <si>
    <r>
      <rPr>
        <b/>
        <sz val="12"/>
        <color indexed="8"/>
        <rFont val="Arial"/>
        <family val="2"/>
      </rPr>
      <t>ESTADO ANALITICO DE INGRESOS DETALLADO</t>
    </r>
  </si>
  <si>
    <t>Formato 5</t>
  </si>
  <si>
    <r>
      <t xml:space="preserve">Hoja </t>
    </r>
    <r>
      <rPr>
        <b/>
        <u/>
        <sz val="9"/>
        <color indexed="8"/>
        <rFont val="Arial"/>
        <family val="2"/>
      </rPr>
      <t>1 de 1</t>
    </r>
  </si>
  <si>
    <t>Diferencia (e)</t>
  </si>
  <si>
    <t>Estimado (d)</t>
  </si>
  <si>
    <t>Ampliaciones/
(Reducciones)</t>
  </si>
  <si>
    <t>Ingresos de Libre Disposición</t>
  </si>
  <si>
    <t>A. Impuestos</t>
  </si>
  <si>
    <r>
      <t xml:space="preserve">B. Cuotas </t>
    </r>
    <r>
      <rPr>
        <b/>
        <sz val="11"/>
        <rFont val="Times New Roman"/>
        <family val="1"/>
      </rPr>
      <t>y</t>
    </r>
    <r>
      <rPr>
        <b/>
        <sz val="11"/>
        <rFont val="Arial"/>
        <family val="2"/>
      </rPr>
      <t xml:space="preserve"> Aportaciones de Seguridad Social</t>
    </r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</si>
  <si>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</si>
  <si>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</si>
  <si>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</si>
  <si>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</si>
  <si>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</si>
  <si>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</si>
  <si>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</si>
  <si>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</si>
  <si>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r>
      <t xml:space="preserve">h3) Fondo de Fiscalización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Recaudación</t>
    </r>
  </si>
  <si>
    <t>h4) Fondo de Compensación</t>
  </si>
  <si>
    <t>h5) Fondo de Extracción de Hidrocarburos</t>
  </si>
  <si>
    <r>
      <t xml:space="preserve">h6) Impuesto Especial Sobre Producción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Servicios</t>
    </r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</si>
  <si>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</si>
  <si>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</si>
  <si>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</si>
  <si>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</si>
  <si>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</si>
  <si>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h12) Particiación ISR Art. 3-B Ley de Coordinación Fiscal</t>
  </si>
  <si>
    <t>l. Incentivos Derivados de la Colaboración Fiscal (l=i1+i2+i3+i4+i5)</t>
  </si>
  <si>
    <t>i1) Tenencia o Uso de Vehículos</t>
  </si>
  <si>
    <t>i2) Fondo de Compensación ISAN</t>
  </si>
  <si>
    <t>i3) Impuesto Sobre Automóviles Nuevos</t>
  </si>
  <si>
    <t>i4) Fondo de Compensación  de Repecos-lntennedios</t>
  </si>
  <si>
    <t>i5) Otros Incentivos Económicos</t>
  </si>
  <si>
    <r>
      <rPr>
        <b/>
        <sz val="11"/>
        <rFont val="Times New Roman"/>
        <family val="1"/>
      </rPr>
      <t>J</t>
    </r>
    <r>
      <rPr>
        <b/>
        <sz val="11"/>
        <rFont val="Arial"/>
        <family val="2"/>
      </rPr>
      <t>. Transferencias</t>
    </r>
  </si>
  <si>
    <t>K  Convenios</t>
  </si>
  <si>
    <r>
      <t xml:space="preserve">k1) Otros Convenios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Subsidios</t>
    </r>
  </si>
  <si>
    <t>L. Otros Ingresos de Libre Disposición (L=l1+I2)</t>
  </si>
  <si>
    <t>11) Participaciones en Ingresos Locales</t>
  </si>
  <si>
    <t>12) Otros Ingresos de Libre Disposición</t>
  </si>
  <si>
    <t>0200</t>
  </si>
  <si>
    <r>
      <rPr>
        <b/>
        <sz val="11"/>
        <rFont val="Times New Roman"/>
        <family val="1"/>
      </rPr>
      <t>l</t>
    </r>
    <r>
      <rPr>
        <b/>
        <sz val="11"/>
        <rFont val="Arial"/>
        <family val="2"/>
      </rPr>
      <t>. Total de Ingresos de Libre Disposición (l=A+B+C+D+E+F+G+H+l+J+K+L)</t>
    </r>
  </si>
  <si>
    <t>Ingresos Excedentes de Ingresos de Libre Disposición</t>
  </si>
  <si>
    <t>Transferencias Federales Etiquetadas</t>
  </si>
  <si>
    <t>A. Aportaciones (A=a1+a2+a3+a4+a5+a6+a7+a8)</t>
  </si>
  <si>
    <r>
      <t xml:space="preserve">a1) Fondo de Aportaciones para la Nómina Educativa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Gasto Operativo</t>
    </r>
  </si>
  <si>
    <t>a2) Fondo de Aportaciones para los Servicios de Salud</t>
  </si>
  <si>
    <t>a3) Fondo de Aportaciones para la Infraestructura Social</t>
  </si>
  <si>
    <r>
      <t xml:space="preserve">a4) Fondo de Aportaciones para el Fortalecimiento de los Municipios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de las Demarcaciones Territoriales del Distrito Federal</t>
    </r>
  </si>
  <si>
    <t>a5) Fondo de Aportaciones Múltiples</t>
  </si>
  <si>
    <r>
      <t xml:space="preserve">a6) Fondo de Aportaciones para la Educación Tecnológica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de Adultos</t>
    </r>
  </si>
  <si>
    <r>
      <t xml:space="preserve">a7) Fondo de Aportaciones para la Seguridad Pública de los Estados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del Distrito Federal</t>
    </r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</si>
  <si>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</si>
  <si>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</si>
  <si>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</si>
  <si>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</si>
  <si>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</si>
  <si>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8310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</si>
  <si>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</si>
  <si>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</si>
  <si>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</si>
  <si>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</si>
  <si>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 , Subsidios y Subvenciones, y Pensiones y Jubilaciones</t>
  </si>
  <si>
    <t>8358</t>
  </si>
  <si>
    <r>
      <rPr>
        <b/>
        <sz val="11"/>
        <rFont val="Times New Roman"/>
        <family val="1"/>
      </rPr>
      <t>E</t>
    </r>
    <r>
      <rPr>
        <b/>
        <sz val="11"/>
        <rFont val="Arial"/>
        <family val="2"/>
      </rPr>
      <t>. Otras Transferencias Federales Etiquetadas</t>
    </r>
  </si>
  <si>
    <t>11. Total de Transferencias Federales Etiquetadas (11 =A+      B  +  C  +  D  + E)</t>
  </si>
  <si>
    <t>111. Ingresos Derivados de Financiamientos (111 = A)</t>
  </si>
  <si>
    <t>A. Ingresos Derivados de Financiamientos</t>
  </si>
  <si>
    <t>IV. Total de Ingresos (IV= 1 +  11 +  111)</t>
  </si>
  <si>
    <t>Datos lnfomativos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</si>
  <si>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</si>
  <si>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</si>
  <si>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</si>
  <si>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ANALITICO DEL EJERCICIO DE PRESUPUESTO DE EGRESOS DETALLADO</t>
  </si>
  <si>
    <t>CLASIFICACIÓN POR OBJETO DEL GASTO (CAPÍTULO Y CONCEPTO)</t>
  </si>
  <si>
    <t>Formato 6a</t>
  </si>
  <si>
    <t>Subejercicio (e)</t>
  </si>
  <si>
    <t>Aprobado (d)</t>
  </si>
  <si>
    <t>Ampliaciones/ (Reducciones)</t>
  </si>
  <si>
    <r>
      <rPr>
        <b/>
        <sz val="11"/>
        <color indexed="8"/>
        <rFont val="Times New Roman"/>
        <family val="1"/>
      </rPr>
      <t>l</t>
    </r>
    <r>
      <rPr>
        <b/>
        <sz val="11"/>
        <color indexed="8"/>
        <rFont val="Arial"/>
        <family val="2"/>
      </rPr>
      <t>. Gasto No Etiquetado (l=A+B+C+D+E+F+G+H+I)</t>
    </r>
  </si>
  <si>
    <r>
      <rPr>
        <b/>
        <sz val="11"/>
        <color indexed="8"/>
        <rFont val="Arial"/>
        <family val="2"/>
      </rPr>
      <t>A. Servicios Personales (A=a1+a2+a3+a4+a5+a6+a7)</t>
    </r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</si>
  <si>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</si>
  <si>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</si>
  <si>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</si>
  <si>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</si>
  <si>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</si>
  <si>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r>
      <rPr>
        <sz val="8"/>
        <color indexed="8"/>
        <rFont val="Arial"/>
        <family val="2"/>
      </rPr>
      <t>a6) Previsiones</t>
    </r>
  </si>
  <si>
    <t>a7) Pago de Estímulos a Servidores Públicos</t>
  </si>
  <si>
    <r>
      <rPr>
        <b/>
        <sz val="11"/>
        <color indexed="8"/>
        <rFont val="Arial"/>
        <family val="2"/>
      </rPr>
      <t>B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Materiales y Suministros (B=b1+b2+b3+b4+b5+b6+b7+b8+b9)</t>
    </r>
  </si>
  <si>
    <t>b1)  Materiales  de  Administración,  Emisión  de  Documentos  y 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</si>
  <si>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</si>
  <si>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</si>
  <si>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</si>
  <si>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r>
      <rPr>
        <sz val="8"/>
        <color indexed="8"/>
        <rFont val="Arial"/>
        <family val="2"/>
      </rPr>
      <t>b5) Productos Químicos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Farmacéuticos y de Laboratorio</t>
    </r>
  </si>
  <si>
    <t>b6) Combustibles, Lubricantes y Aditivos</t>
  </si>
  <si>
    <r>
      <rPr>
        <sz val="8"/>
        <color indexed="8"/>
        <rFont val="Arial"/>
        <family val="2"/>
      </rPr>
      <t>b7) Vestuario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Blancos, Prendas de Protección y Artículos Deportivos</t>
    </r>
  </si>
  <si>
    <t>b8) Materiales y Suministros Para Seguridad</t>
  </si>
  <si>
    <t>b9) Herramientas, Refacciones y Accesorios Menores</t>
  </si>
  <si>
    <r>
      <rPr>
        <b/>
        <sz val="11"/>
        <color indexed="8"/>
        <rFont val="Arial"/>
        <family val="2"/>
      </rPr>
      <t>C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Servicios Generales (C=c1+c2+c3+c4+c5+c6+c7+c8+c9)</t>
    </r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</si>
  <si>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</si>
  <si>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</si>
  <si>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</si>
  <si>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</si>
  <si>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</si>
  <si>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</si>
  <si>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</si>
  <si>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</si>
  <si>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</si>
  <si>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r>
      <rPr>
        <b/>
        <sz val="11"/>
        <color indexed="8"/>
        <rFont val="Arial"/>
        <family val="2"/>
      </rPr>
      <t>D</t>
    </r>
    <r>
      <rPr>
        <b/>
        <sz val="11"/>
        <color indexed="63"/>
        <rFont val="Arial"/>
        <family val="2"/>
      </rPr>
      <t xml:space="preserve">.     </t>
    </r>
    <r>
      <rPr>
        <b/>
        <sz val="11"/>
        <color indexed="8"/>
        <rFont val="Arial"/>
        <family val="2"/>
      </rPr>
      <t>Transferencias,     Asignaciones,     Subsidios     y     Otras     Ayudas (D=d1+d2+d3+d4+d5+d6+d7+dB+d9)</t>
    </r>
  </si>
  <si>
    <t>d1) Transferencias Internas y Asignaciones al Sector Público</t>
  </si>
  <si>
    <r>
      <rPr>
        <sz val="8"/>
        <color indexed="8"/>
        <rFont val="Arial"/>
        <family val="2"/>
      </rPr>
      <t>d2) Transferencias al Resto del Sector Público</t>
    </r>
  </si>
  <si>
    <t>d3) Subsidios y Subvenciones</t>
  </si>
  <si>
    <t>d4) Ayudas Sociales</t>
  </si>
  <si>
    <t>d5) Pensiones y Jubilaciones</t>
  </si>
  <si>
    <r>
      <rPr>
        <sz val="8"/>
        <color indexed="8"/>
        <rFont val="Arial"/>
        <family val="2"/>
      </rPr>
      <t>d6) Transferencias a Fideicomisos, Mandatos y Otros Análogos</t>
    </r>
  </si>
  <si>
    <r>
      <rPr>
        <sz val="8"/>
        <color indexed="8"/>
        <rFont val="Arial"/>
        <family val="2"/>
      </rPr>
      <t>d7) Transferencias a la Seguridad Social</t>
    </r>
  </si>
  <si>
    <t>dB) Donativos</t>
  </si>
  <si>
    <r>
      <rPr>
        <sz val="8"/>
        <color indexed="8"/>
        <rFont val="Arial"/>
        <family val="2"/>
      </rPr>
      <t>d9) Transferencias al Exterior</t>
    </r>
  </si>
  <si>
    <r>
      <rPr>
        <b/>
        <sz val="11"/>
        <color indexed="8"/>
        <rFont val="Arial"/>
        <family val="2"/>
      </rPr>
      <t>E.            Bienes            Muebles</t>
    </r>
    <r>
      <rPr>
        <b/>
        <sz val="11"/>
        <color indexed="63"/>
        <rFont val="Arial"/>
        <family val="2"/>
      </rPr>
      <t xml:space="preserve">,            </t>
    </r>
    <r>
      <rPr>
        <b/>
        <sz val="11"/>
        <color indexed="8"/>
        <rFont val="Arial"/>
        <family val="2"/>
      </rPr>
      <t>Inmuebles            e            Intangibles (E=e1+e2+e3+e4+e5+e6+e7+e8+e9)</t>
    </r>
  </si>
  <si>
    <t>e1) Mobiliario y Equipo de Administración</t>
  </si>
  <si>
    <t>e2) Mobiliario y Equipo Educacional y Recreativo</t>
  </si>
  <si>
    <r>
      <rPr>
        <sz val="8"/>
        <color indexed="8"/>
        <rFont val="Arial"/>
        <family val="2"/>
      </rPr>
      <t>e3) Equipo e Instrumental Médico y de Laboratorio</t>
    </r>
  </si>
  <si>
    <t>e4) Vehículos y Equipo de Transporte</t>
  </si>
  <si>
    <t>e5) Equipo de Defensa y Seguridad</t>
  </si>
  <si>
    <t>e6) Maquinaria, Otros Equipos y Herramientas</t>
  </si>
  <si>
    <t>e7) Activos Biológicos</t>
  </si>
  <si>
    <t>eB) Bienes Inmuebles</t>
  </si>
  <si>
    <t>e9) Activos Intangibles</t>
  </si>
  <si>
    <r>
      <rPr>
        <b/>
        <sz val="11"/>
        <color indexed="8"/>
        <rFont val="Arial"/>
        <family val="2"/>
      </rPr>
      <t>F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Inversión Pública (F=f1+f2+f3)</t>
    </r>
  </si>
  <si>
    <t>f1) Obra Pública en Bienes de Dominio Público</t>
  </si>
  <si>
    <r>
      <rPr>
        <sz val="8"/>
        <color indexed="8"/>
        <rFont val="Arial"/>
        <family val="2"/>
      </rPr>
      <t>f2) Obra Pública en Bienes Propios</t>
    </r>
  </si>
  <si>
    <r>
      <rPr>
        <sz val="8"/>
        <color indexed="8"/>
        <rFont val="Arial"/>
        <family val="2"/>
      </rPr>
      <t>f3) Proyectos Productivos y Acciones de Fomento</t>
    </r>
  </si>
  <si>
    <r>
      <rPr>
        <b/>
        <sz val="11"/>
        <color indexed="8"/>
        <rFont val="Arial"/>
        <family val="2"/>
      </rPr>
      <t>G</t>
    </r>
    <r>
      <rPr>
        <b/>
        <sz val="11"/>
        <color indexed="63"/>
        <rFont val="Arial"/>
        <family val="2"/>
      </rPr>
      <t xml:space="preserve">.           </t>
    </r>
    <r>
      <rPr>
        <b/>
        <sz val="11"/>
        <color indexed="8"/>
        <rFont val="Arial"/>
        <family val="2"/>
      </rPr>
      <t>Inversiones           Financieras           y         otras           Provisiones (G=g1+g2+g3+g4+g5+g6+g7)</t>
    </r>
  </si>
  <si>
    <r>
      <rPr>
        <sz val="8"/>
        <color indexed="8"/>
        <rFont val="Arial"/>
        <family val="2"/>
      </rPr>
      <t>91) Inversiones Para el Fomento de Actividades Productivas</t>
    </r>
  </si>
  <si>
    <r>
      <rPr>
        <sz val="8"/>
        <color indexed="8"/>
        <rFont val="Arial"/>
        <family val="2"/>
      </rPr>
      <t>92) Acciones y Participaciones de Capital</t>
    </r>
  </si>
  <si>
    <r>
      <rPr>
        <sz val="8"/>
        <color indexed="8"/>
        <rFont val="Arial"/>
        <family val="2"/>
      </rPr>
      <t>g3) Compra de Títulos y Valores</t>
    </r>
  </si>
  <si>
    <r>
      <rPr>
        <sz val="8"/>
        <color indexed="8"/>
        <rFont val="Arial"/>
        <family val="2"/>
      </rPr>
      <t>94) Concesión de Préstamos</t>
    </r>
  </si>
  <si>
    <r>
      <rPr>
        <sz val="8"/>
        <color indexed="8"/>
        <rFont val="Arial"/>
        <family val="2"/>
      </rPr>
      <t>95) Inversiones en Fideicomisos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Mandatos y Otros Análogos</t>
    </r>
  </si>
  <si>
    <r>
      <rPr>
        <sz val="8"/>
        <color indexed="8"/>
        <rFont val="Arial"/>
        <family val="2"/>
      </rPr>
      <t>Fideicomiso de Desastres Naturales (Informativo)</t>
    </r>
  </si>
  <si>
    <r>
      <rPr>
        <sz val="8"/>
        <color indexed="8"/>
        <rFont val="Arial"/>
        <family val="2"/>
      </rPr>
      <t>g6) Otras Inversiones Financieras</t>
    </r>
  </si>
  <si>
    <r>
      <rPr>
        <sz val="8"/>
        <color indexed="8"/>
        <rFont val="Arial"/>
        <family val="2"/>
      </rPr>
      <t>g7) Provisiones para Contingencias y Otras Erogaciones Especiales</t>
    </r>
  </si>
  <si>
    <r>
      <rPr>
        <b/>
        <sz val="11"/>
        <color indexed="8"/>
        <rFont val="Arial"/>
        <family val="2"/>
      </rPr>
      <t>H. Participaciones y Aportaciones (H=h1+h2+h3)</t>
    </r>
  </si>
  <si>
    <r>
      <rPr>
        <sz val="8"/>
        <color indexed="8"/>
        <rFont val="Arial"/>
        <family val="2"/>
      </rPr>
      <t>h1) Participaciones</t>
    </r>
  </si>
  <si>
    <r>
      <rPr>
        <sz val="8"/>
        <color indexed="8"/>
        <rFont val="Arial"/>
        <family val="2"/>
      </rPr>
      <t>h2) Aportaciones</t>
    </r>
  </si>
  <si>
    <r>
      <rPr>
        <sz val="8"/>
        <color indexed="8"/>
        <rFont val="Arial"/>
        <family val="2"/>
      </rPr>
      <t>h3) Convenios</t>
    </r>
  </si>
  <si>
    <r>
      <rPr>
        <b/>
        <sz val="11"/>
        <color indexed="8"/>
        <rFont val="Times New Roman"/>
        <family val="1"/>
      </rPr>
      <t>l</t>
    </r>
    <r>
      <rPr>
        <b/>
        <sz val="11"/>
        <color indexed="8"/>
        <rFont val="Arial"/>
        <family val="2"/>
      </rPr>
      <t>. Deuda Pública (l=i1+i2+i3+i4+i5+i6+i7)</t>
    </r>
  </si>
  <si>
    <t>i1) Amortización de la Deuda Pública</t>
  </si>
  <si>
    <t>i2) Intereses de la Deuda Pública</t>
  </si>
  <si>
    <r>
      <rPr>
        <sz val="8"/>
        <color indexed="8"/>
        <rFont val="Arial"/>
        <family val="2"/>
      </rPr>
      <t>i3) Comisiones de la Deuda Pública</t>
    </r>
  </si>
  <si>
    <r>
      <rPr>
        <sz val="8"/>
        <color indexed="8"/>
        <rFont val="Arial"/>
        <family val="2"/>
      </rPr>
      <t>i4) Gastos de la Deuda Pública</t>
    </r>
  </si>
  <si>
    <r>
      <rPr>
        <sz val="8"/>
        <color indexed="8"/>
        <rFont val="Arial"/>
        <family val="2"/>
      </rPr>
      <t>i5) Costo por Coberturas</t>
    </r>
  </si>
  <si>
    <r>
      <rPr>
        <sz val="8"/>
        <color indexed="8"/>
        <rFont val="Arial"/>
        <family val="2"/>
      </rPr>
      <t>i6) Apoyos Financieros</t>
    </r>
  </si>
  <si>
    <t>i7) Adeudos de Ejercicios Fiscales Anteriores (ADEFAS)</t>
  </si>
  <si>
    <r>
      <rPr>
        <b/>
        <sz val="11"/>
        <color indexed="8"/>
        <rFont val="Arial"/>
        <family val="2"/>
      </rPr>
      <t>11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Gasto Etiquetado (ll=A+B+C+D+E+F+G+H+I)</t>
    </r>
  </si>
  <si>
    <r>
      <rPr>
        <sz val="8"/>
        <color indexed="8"/>
        <rFont val="Arial"/>
        <family val="2"/>
      </rPr>
      <t>a1) Remuneraciones al Personal de Carácter Permanente</t>
    </r>
  </si>
  <si>
    <r>
      <rPr>
        <sz val="8"/>
        <color indexed="8"/>
        <rFont val="Arial"/>
        <family val="2"/>
      </rPr>
      <t>a2) Remuneraciones al Personal de Carácter Transitorio</t>
    </r>
  </si>
  <si>
    <r>
      <rPr>
        <sz val="8"/>
        <color indexed="8"/>
        <rFont val="Arial"/>
        <family val="2"/>
      </rPr>
      <t>a3) Remuneraciones Adicionales y Especiales</t>
    </r>
  </si>
  <si>
    <r>
      <rPr>
        <sz val="8"/>
        <color indexed="8"/>
        <rFont val="Arial"/>
        <family val="2"/>
      </rPr>
      <t>a4) Seguridad Social</t>
    </r>
  </si>
  <si>
    <r>
      <rPr>
        <sz val="8"/>
        <color indexed="8"/>
        <rFont val="Arial"/>
        <family val="2"/>
      </rPr>
      <t>a5) otras Prestaciones Sociales y Económicas</t>
    </r>
  </si>
  <si>
    <t>a6) Previsiones</t>
  </si>
  <si>
    <r>
      <rPr>
        <sz val="8"/>
        <color indexed="8"/>
        <rFont val="Arial"/>
        <family val="2"/>
      </rPr>
      <t>a7) Pago de Estímulos a Servidores Públicos</t>
    </r>
  </si>
  <si>
    <r>
      <rPr>
        <sz val="8"/>
        <color indexed="8"/>
        <rFont val="Arial"/>
        <family val="2"/>
      </rPr>
      <t>b1)  Materiales  de  Administración,  Emisión  de  Documentos  y  Artículos Oficiales</t>
    </r>
  </si>
  <si>
    <r>
      <rPr>
        <sz val="8"/>
        <color indexed="8"/>
        <rFont val="Arial"/>
        <family val="2"/>
      </rPr>
      <t>b2) Alimentos y Utensilios</t>
    </r>
  </si>
  <si>
    <r>
      <rPr>
        <sz val="8"/>
        <color indexed="8"/>
        <rFont val="Arial"/>
        <family val="2"/>
      </rPr>
      <t>b3) Materias Primas y Materiales de Producción y Comercialización</t>
    </r>
  </si>
  <si>
    <r>
      <rPr>
        <sz val="8"/>
        <color indexed="8"/>
        <rFont val="Arial"/>
        <family val="2"/>
      </rPr>
      <t>b4) Materiales y Artículos de Construcción y de Reparación</t>
    </r>
  </si>
  <si>
    <r>
      <rPr>
        <sz val="8"/>
        <color indexed="8"/>
        <rFont val="Arial"/>
        <family val="2"/>
      </rPr>
      <t>b6) Combustibles, Lubricantes y Aditivos</t>
    </r>
  </si>
  <si>
    <r>
      <rPr>
        <sz val="8"/>
        <color indexed="8"/>
        <rFont val="Arial"/>
        <family val="2"/>
      </rPr>
      <t>bB) Materiales y Suministros Para Seguridad</t>
    </r>
  </si>
  <si>
    <r>
      <rPr>
        <sz val="8"/>
        <color indexed="8"/>
        <rFont val="Arial"/>
        <family val="2"/>
      </rPr>
      <t>b9) Herramientas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Refacciones y Accesorios Menores</t>
    </r>
  </si>
  <si>
    <r>
      <rPr>
        <b/>
        <sz val="11"/>
        <color indexed="8"/>
        <rFont val="Arial"/>
        <family val="2"/>
      </rPr>
      <t>C</t>
    </r>
    <r>
      <rPr>
        <b/>
        <sz val="11"/>
        <color indexed="2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Servicios Generales (C=c1+c2+c3+c4+c5+c6+c7+c8+c9)</t>
    </r>
  </si>
  <si>
    <r>
      <rPr>
        <sz val="8"/>
        <color indexed="8"/>
        <rFont val="Arial"/>
        <family val="2"/>
      </rPr>
      <t>c1) Servicios Básicos</t>
    </r>
  </si>
  <si>
    <r>
      <rPr>
        <sz val="8"/>
        <color indexed="8"/>
        <rFont val="Arial"/>
        <family val="2"/>
      </rPr>
      <t>c2) Servicios de Arrendamiento</t>
    </r>
  </si>
  <si>
    <r>
      <rPr>
        <sz val="8"/>
        <color indexed="8"/>
        <rFont val="Arial"/>
        <family val="2"/>
      </rPr>
      <t>c3) Servicios Profesionales, Científicos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Técnicos y Otros Servicios</t>
    </r>
  </si>
  <si>
    <r>
      <rPr>
        <sz val="8"/>
        <color indexed="8"/>
        <rFont val="Arial"/>
        <family val="2"/>
      </rPr>
      <t>c4) Servicios Financieros, Bancarios y Comerciales</t>
    </r>
  </si>
  <si>
    <r>
      <rPr>
        <sz val="8"/>
        <color indexed="8"/>
        <rFont val="Arial"/>
        <family val="2"/>
      </rPr>
      <t>c5) Servicios de Instalación, Reparación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Mantenimiento y Conservación</t>
    </r>
  </si>
  <si>
    <r>
      <rPr>
        <sz val="8"/>
        <color indexed="8"/>
        <rFont val="Arial"/>
        <family val="2"/>
      </rPr>
      <t>c6) Servicios de Comunicación Social y Publicidad</t>
    </r>
  </si>
  <si>
    <r>
      <rPr>
        <sz val="8"/>
        <color indexed="8"/>
        <rFont val="Arial"/>
        <family val="2"/>
      </rPr>
      <t>c7) Servicios de Traslado y Viáticos</t>
    </r>
  </si>
  <si>
    <r>
      <rPr>
        <sz val="8"/>
        <color indexed="8"/>
        <rFont val="Arial"/>
        <family val="2"/>
      </rPr>
      <t>cB) Servicios Oficiales</t>
    </r>
  </si>
  <si>
    <r>
      <rPr>
        <sz val="8"/>
        <color indexed="8"/>
        <rFont val="Arial"/>
        <family val="2"/>
      </rPr>
      <t>c9) Otros Servicios Generales</t>
    </r>
  </si>
  <si>
    <r>
      <rPr>
        <b/>
        <sz val="11"/>
        <color indexed="8"/>
        <rFont val="Arial"/>
        <family val="2"/>
      </rPr>
      <t>D</t>
    </r>
    <r>
      <rPr>
        <b/>
        <sz val="11"/>
        <color indexed="23"/>
        <rFont val="Arial"/>
        <family val="2"/>
      </rPr>
      <t xml:space="preserve">.     </t>
    </r>
    <r>
      <rPr>
        <b/>
        <sz val="11"/>
        <color indexed="8"/>
        <rFont val="Arial"/>
        <family val="2"/>
      </rPr>
      <t>Transferencias,     Asignaciones</t>
    </r>
    <r>
      <rPr>
        <b/>
        <sz val="11"/>
        <color indexed="63"/>
        <rFont val="Arial"/>
        <family val="2"/>
      </rPr>
      <t xml:space="preserve">,     </t>
    </r>
    <r>
      <rPr>
        <b/>
        <sz val="11"/>
        <color indexed="8"/>
        <rFont val="Arial"/>
        <family val="2"/>
      </rPr>
      <t>Subsidios     y     Otras     Ayudas (D=d1+d2+d3+d4+d5+d6+d7+d8+d9)</t>
    </r>
  </si>
  <si>
    <r>
      <rPr>
        <sz val="8"/>
        <color indexed="8"/>
        <rFont val="Arial"/>
        <family val="2"/>
      </rPr>
      <t>d1) Transferencias Internas y Asignaciones al Sector Público</t>
    </r>
  </si>
  <si>
    <r>
      <rPr>
        <sz val="8"/>
        <color indexed="8"/>
        <rFont val="Arial"/>
        <family val="2"/>
      </rPr>
      <t>d3) Subsidios y Subvenciones</t>
    </r>
  </si>
  <si>
    <r>
      <rPr>
        <sz val="8"/>
        <color indexed="8"/>
        <rFont val="Arial"/>
        <family val="2"/>
      </rPr>
      <t>d4) Ayudas Sociales</t>
    </r>
  </si>
  <si>
    <r>
      <rPr>
        <sz val="8"/>
        <color indexed="8"/>
        <rFont val="Arial"/>
        <family val="2"/>
      </rPr>
      <t>d5) Pensiones y Jubilaciones</t>
    </r>
  </si>
  <si>
    <r>
      <rPr>
        <sz val="8"/>
        <color indexed="8"/>
        <rFont val="Arial"/>
        <family val="2"/>
      </rPr>
      <t>dB) Donativos</t>
    </r>
  </si>
  <si>
    <r>
      <rPr>
        <b/>
        <sz val="11"/>
        <color indexed="8"/>
        <rFont val="Arial"/>
        <family val="2"/>
      </rPr>
      <t>E.           Bienes          Muebles,          Inmuebles         e          Intangibles (E=e1+e2+e3+e4+e5+e6+e7+e8+e9)</t>
    </r>
  </si>
  <si>
    <r>
      <rPr>
        <sz val="8"/>
        <color indexed="8"/>
        <rFont val="Arial"/>
        <family val="2"/>
      </rPr>
      <t>e1) Mobiliario y Equipo de Administración</t>
    </r>
  </si>
  <si>
    <r>
      <rPr>
        <sz val="8"/>
        <color indexed="8"/>
        <rFont val="Arial"/>
        <family val="2"/>
      </rPr>
      <t>e2) Mobiliario y Equipo Educacional y Recreativo</t>
    </r>
  </si>
  <si>
    <r>
      <rPr>
        <sz val="8"/>
        <color indexed="8"/>
        <rFont val="Arial"/>
        <family val="2"/>
      </rPr>
      <t>e4) Vehículos y Equipo de Transporte</t>
    </r>
  </si>
  <si>
    <r>
      <rPr>
        <sz val="8"/>
        <color indexed="8"/>
        <rFont val="Arial"/>
        <family val="2"/>
      </rPr>
      <t>e5) Equipo de Defensa y Seguridad</t>
    </r>
  </si>
  <si>
    <r>
      <rPr>
        <sz val="8"/>
        <color indexed="8"/>
        <rFont val="Arial"/>
        <family val="2"/>
      </rPr>
      <t>e6) Maquinaria, Otros Equipos y Herramientas</t>
    </r>
  </si>
  <si>
    <r>
      <rPr>
        <sz val="8"/>
        <color indexed="8"/>
        <rFont val="Arial"/>
        <family val="2"/>
      </rPr>
      <t>e7) Activos Biológicos</t>
    </r>
  </si>
  <si>
    <r>
      <rPr>
        <sz val="8"/>
        <color indexed="8"/>
        <rFont val="Arial"/>
        <family val="2"/>
      </rPr>
      <t>e8) Bienes Inmuebles</t>
    </r>
  </si>
  <si>
    <r>
      <rPr>
        <sz val="8"/>
        <color indexed="8"/>
        <rFont val="Arial"/>
        <family val="2"/>
      </rPr>
      <t>e9) Activos Intangibles</t>
    </r>
  </si>
  <si>
    <r>
      <rPr>
        <sz val="8"/>
        <color indexed="8"/>
        <rFont val="Arial"/>
        <family val="2"/>
      </rPr>
      <t>f1) Obra Pública en Bienes de Dominio Público</t>
    </r>
  </si>
  <si>
    <r>
      <rPr>
        <b/>
        <sz val="11"/>
        <color indexed="8"/>
        <rFont val="Arial"/>
        <family val="2"/>
      </rPr>
      <t>G</t>
    </r>
    <r>
      <rPr>
        <b/>
        <sz val="11"/>
        <color indexed="63"/>
        <rFont val="Arial"/>
        <family val="2"/>
      </rPr>
      <t xml:space="preserve">.         </t>
    </r>
    <r>
      <rPr>
        <b/>
        <sz val="11"/>
        <color indexed="8"/>
        <rFont val="Arial"/>
        <family val="2"/>
      </rPr>
      <t>Inversiones          Financieras          y        otras         Provisiones (G=g1+g2+g3+g4+g5+g6+g7)</t>
    </r>
  </si>
  <si>
    <r>
      <rPr>
        <sz val="8"/>
        <color indexed="8"/>
        <rFont val="Arial"/>
        <family val="2"/>
      </rPr>
      <t>g5) Inversiones en Fideicomisos, Mandatos y Otros Análogos</t>
    </r>
  </si>
  <si>
    <r>
      <rPr>
        <sz val="8"/>
        <color indexed="8"/>
        <rFont val="Arial"/>
        <family val="2"/>
      </rPr>
      <t>96) Otras Inversiones Financieras</t>
    </r>
  </si>
  <si>
    <r>
      <rPr>
        <sz val="8"/>
        <color indexed="8"/>
        <rFont val="Arial"/>
        <family val="2"/>
      </rPr>
      <t>97) Provisiones para Contingencias y Otras Erogaciones Especiales</t>
    </r>
  </si>
  <si>
    <r>
      <rPr>
        <sz val="8"/>
        <color indexed="8"/>
        <rFont val="Arial"/>
        <family val="2"/>
      </rPr>
      <t>i1) Amortización de la Deuda Pública</t>
    </r>
  </si>
  <si>
    <r>
      <rPr>
        <sz val="8"/>
        <color indexed="8"/>
        <rFont val="Arial"/>
        <family val="2"/>
      </rPr>
      <t>i2) Intereses de la Deuda Pública</t>
    </r>
  </si>
  <si>
    <r>
      <rPr>
        <sz val="8"/>
        <color indexed="8"/>
        <rFont val="Arial"/>
        <family val="2"/>
      </rPr>
      <t>i7) Adeudos de Ejercicios Fiscales Anteriores (ADEFAS)</t>
    </r>
  </si>
  <si>
    <t>ESTADO ANALITICO DEL EJERCICIO DEL PRESUPUESTO DE EGRESOS DETALLADO</t>
  </si>
  <si>
    <t>Formato 6 b)</t>
  </si>
  <si>
    <t>  Concepto (c)</t>
  </si>
  <si>
    <t>I. Gasto No Etiquetado (I=A+B+C+D+E+F+G+H)</t>
  </si>
  <si>
    <t>II. Gasto Etiquetado (II=A+B+C+D+E+F+G+H)</t>
  </si>
  <si>
    <t>III. Total de Egresos (III=I + II)</t>
  </si>
  <si>
    <t>CLASIFICACION FUNCIONAL (FINALIDAD Y FUNCIÓN)</t>
  </si>
  <si>
    <t>Formato 6 c)</t>
  </si>
  <si>
    <t>I. Gasto No Etiquetado (I=A+B+C+D)</t>
  </si>
  <si>
    <t>A. Gobierno (A=a1+a2+a3+a4+a5+a6+a7+a8)</t>
  </si>
  <si>
    <t xml:space="preserve">   a1) Legislación </t>
  </si>
  <si>
    <t xml:space="preserve">   a2) Justicia</t>
  </si>
  <si>
    <t xml:space="preserve">   a3) Coordinación de la Política de Gobierno </t>
  </si>
  <si>
    <t xml:space="preserve">   a4) Relaciones Exteriores</t>
  </si>
  <si>
    <t xml:space="preserve">   a5) Asuntos Financieros y Hacendarios </t>
  </si>
  <si>
    <t xml:space="preserve">   a6) Seguridad Nacional</t>
  </si>
  <si>
    <t xml:space="preserve">   a7) Asuntos de Orden Público y de Seguridad Interior </t>
  </si>
  <si>
    <t xml:space="preserve">   a8) Otros Servicios Generales</t>
  </si>
  <si>
    <t>B. Desarrollo Social (B=b1+b2+b3+b4+b5+b6+b7)</t>
  </si>
  <si>
    <t xml:space="preserve">   b1) Protección Ambiental</t>
  </si>
  <si>
    <t xml:space="preserve">   b2) Vivienda y Servicios a la Comunidad </t>
  </si>
  <si>
    <t xml:space="preserve">   b3) Salud</t>
  </si>
  <si>
    <t xml:space="preserve">   b4) Recreación, Cultura y Otras Manifestaciones Sociales </t>
  </si>
  <si>
    <t xml:space="preserve">   b5) Educación</t>
  </si>
  <si>
    <t xml:space="preserve">   b6) Protección Social</t>
  </si>
  <si>
    <t xml:space="preserve">   b7) Otros Asuntos Sociales</t>
  </si>
  <si>
    <t>C. Desarrollo Económico (C=c1+c2+c3+c4+c5+c6+c7+c8+c9</t>
  </si>
  <si>
    <t xml:space="preserve">   c1) Asuntos Económicos, Comerciales y Laborales en General </t>
  </si>
  <si>
    <t xml:space="preserve">   c2) Agropecuaria, Silvicultura, Pesca y Caza</t>
  </si>
  <si>
    <t xml:space="preserve">   c3) Combustibles y Energía</t>
  </si>
  <si>
    <t xml:space="preserve">   c4) Minería, Manufacturas y Construcción </t>
  </si>
  <si>
    <t xml:space="preserve">   c5) Transporte</t>
  </si>
  <si>
    <t xml:space="preserve">   c6) Comunicaciones </t>
  </si>
  <si>
    <t xml:space="preserve">   c7) Turismo</t>
  </si>
  <si>
    <t xml:space="preserve">   c8) Ciencia, Tecnología e Innovación</t>
  </si>
  <si>
    <t xml:space="preserve">   c9) Otras Industrias y Otros Asuntos Económicos</t>
  </si>
  <si>
    <t>D. Otras No Clasificadas en Funciones Anteriores</t>
  </si>
  <si>
    <t>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</si>
  <si>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</si>
  <si>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</si>
  <si>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</si>
  <si>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</si>
  <si>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</si>
  <si>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C. Desarrollo Económico (C=c1+c2+c3+c4+c5+c6+c7+c8+c9)</t>
  </si>
  <si>
    <t xml:space="preserve">   c1) Asuntos Económicos, Comerciales y Laborales en General</t>
  </si>
  <si>
    <t xml:space="preserve">   c4) Minería, Manufacturas y Construcción</t>
  </si>
  <si>
    <t xml:space="preserve">   c6) Comunicaciones</t>
  </si>
  <si>
    <t>D. Otras No Clasificadas en Funciones Anteriores (D=d1+d2+d3+d4)</t>
  </si>
  <si>
    <t xml:space="preserve">   d1) Transacciones de la Deuda Pública / Costo Financiero de la Deuda</t>
  </si>
  <si>
    <t xml:space="preserve">   d2) Transferencias, Participaciones y Aportaciones Entre Diferentes Niveles y Ordenes de Gobierno</t>
  </si>
  <si>
    <t xml:space="preserve">   d3) Saneamiento del Sistema Financiero</t>
  </si>
  <si>
    <t xml:space="preserve">   d4) Adeudos de Ejercicios Fiscales Anteriores</t>
  </si>
  <si>
    <t>III. Total de Egresos (III = I + II)</t>
  </si>
  <si>
    <t>CLASIFICACION DE SERVICIOS PERSONALES POR CATEGORÍA</t>
  </si>
  <si>
    <t>Formato 6 d)</t>
  </si>
  <si>
    <t>I. Gasto No Etiquetado (I=A+B+C+D+E+F)</t>
  </si>
  <si>
    <t>A. Personal Administrativo y de Servicio Público</t>
  </si>
  <si>
    <t>B. Magisterio</t>
  </si>
  <si>
    <t>C. Servicios de Salud (C=c1+c2)</t>
  </si>
  <si>
    <t xml:space="preserve">    c1) Personal Administrativo</t>
  </si>
  <si>
    <t xml:space="preserve">    c2) Personal Médico, Paramédico y afín</t>
  </si>
  <si>
    <t>D. Seguridad Pública</t>
  </si>
  <si>
    <t>E. Gastos asociados a la implementación de nuevas leyes federales o reformas a las mismas (E = e1 + e2)</t>
  </si>
  <si>
    <t xml:space="preserve">   e1) Nombre del Programa o Ley 1 </t>
  </si>
  <si>
    <t xml:space="preserve">   e2) Nombre del Programa o Ley 2</t>
  </si>
  <si>
    <t>F. Sentencias laborales definitivas</t>
  </si>
  <si>
    <t>II. Gasto Etiquetado (II=A+B+C+D+E+F)</t>
  </si>
  <si>
    <t xml:space="preserve">   c1) Personal Administrativo</t>
  </si>
  <si>
    <t xml:space="preserve">   c2) Personal Médico, Paramédico y afín</t>
  </si>
  <si>
    <t>III. Total del Gasto en Servicios Personales</t>
  </si>
  <si>
    <t>(III = I + II)</t>
  </si>
  <si>
    <t>-</t>
  </si>
  <si>
    <t>A. DIRECCIÓN GENERAL</t>
  </si>
  <si>
    <t>A. DIRECCION GENERAL</t>
  </si>
  <si>
    <t>INGRESOS POR VENTAS DE BIENES</t>
  </si>
  <si>
    <t>PRIMAS DE VACACIONES, DOMINICAL Y GRATIFICACIÓN FIN DE AÑO</t>
  </si>
  <si>
    <t>MATERIALES Y ARTICULOS DE CONSTRUCCIÓN Y  DE REPARACIÓN</t>
  </si>
  <si>
    <t>Servicios de informitica</t>
  </si>
  <si>
    <t>Herramientas, Refacciones y A</t>
  </si>
  <si>
    <t>Servicios de Instalación, Rep</t>
  </si>
  <si>
    <t>Cuenta</t>
  </si>
  <si>
    <t>Deudora</t>
  </si>
  <si>
    <t>Mayor</t>
  </si>
  <si>
    <t>C a t a l o g o</t>
  </si>
  <si>
    <t>Acreedora</t>
  </si>
  <si>
    <t>Saldo ANTERIOR</t>
  </si>
  <si>
    <t>D  e  b  e</t>
  </si>
  <si>
    <t>H  a  b  e  r</t>
  </si>
  <si>
    <t>Saldo ACTUAL</t>
  </si>
  <si>
    <t/>
  </si>
  <si>
    <t>D</t>
  </si>
  <si>
    <t>Cuentas por Cobrar a Corto Pl</t>
  </si>
  <si>
    <t>Deudores Diversos por Cobrar</t>
  </si>
  <si>
    <t>Mobiliario y Equipo de Admini</t>
  </si>
  <si>
    <t>Mobiliario y Equipo Educacion</t>
  </si>
  <si>
    <t>Vehículos y Equipo de Transpo</t>
  </si>
  <si>
    <t>Maquinaria, Otros Equipos y H</t>
  </si>
  <si>
    <t>Servicios Personales por Paga</t>
  </si>
  <si>
    <t>A</t>
  </si>
  <si>
    <t>Retenciones y Contribuciones</t>
  </si>
  <si>
    <t>Otras Cuentas por Pagar a Cor</t>
  </si>
  <si>
    <t>Actualización de la Hacienda</t>
  </si>
  <si>
    <t>Resultados de Ejercicios Ante</t>
  </si>
  <si>
    <t>Transferencias Internas y Asi</t>
  </si>
  <si>
    <t>Remuneraciones Adicionales y</t>
  </si>
  <si>
    <t>Otras Prestaciones Sociales y</t>
  </si>
  <si>
    <t>Pago de Estímulos a Servidore</t>
  </si>
  <si>
    <t>Materiales y Artículos de Con</t>
  </si>
  <si>
    <t>Combustibles, Lubricantes y A</t>
  </si>
  <si>
    <t>Vestuario, Blancos, Prendas d</t>
  </si>
  <si>
    <t>Servicios Profesionales, Cien</t>
  </si>
  <si>
    <t>Servicios Financieros, Bancar</t>
  </si>
  <si>
    <t>Servicios de Comunicación Soc</t>
  </si>
  <si>
    <t>Servicios de Traslado y Viáti</t>
  </si>
  <si>
    <t>JUICIOS</t>
  </si>
  <si>
    <t>Demandas Judicial en Proceso</t>
  </si>
  <si>
    <t>Resolución de Demandas en Pro</t>
  </si>
  <si>
    <t>G r a n   T O T A L</t>
  </si>
  <si>
    <t>TESORERA MUNICIPAL</t>
  </si>
  <si>
    <t>Telefonia tradicional</t>
  </si>
  <si>
    <r>
      <rPr>
        <b/>
        <sz val="11"/>
        <color theme="0"/>
        <rFont val="Arial"/>
        <family val="2"/>
      </rPr>
      <t>Pago               de
Intereses        del Periodo (i)</t>
    </r>
  </si>
  <si>
    <r>
      <t>Fech</t>
    </r>
    <r>
      <rPr>
        <b/>
        <sz val="11"/>
        <color theme="0"/>
        <rFont val="Times New Roman"/>
        <family val="1"/>
      </rPr>
      <t xml:space="preserve">a de </t>
    </r>
    <r>
      <rPr>
        <b/>
        <sz val="11"/>
        <color theme="0"/>
        <rFont val="Arial"/>
        <family val="2"/>
      </rPr>
      <t>vencimie nt</t>
    </r>
    <r>
      <rPr>
        <b/>
        <sz val="11"/>
        <color theme="0"/>
        <rFont val="Times New Roman"/>
        <family val="1"/>
      </rPr>
      <t>o (f)</t>
    </r>
  </si>
  <si>
    <r>
      <t>Monto</t>
    </r>
    <r>
      <rPr>
        <b/>
        <sz val="11"/>
        <color theme="0"/>
        <rFont val="Times New Roman"/>
        <family val="1"/>
      </rPr>
      <t xml:space="preserve"> promedio mensual del pago dela contraprestación correspondiente al pago de inversión (j)</t>
    </r>
  </si>
  <si>
    <t>111. Total de Egresos (111 = 1 + 11)</t>
  </si>
  <si>
    <t>31 de diciembre de 2018 (e)</t>
  </si>
  <si>
    <t>Fondos con Afectación Específ</t>
  </si>
  <si>
    <t>Anticipo a Proveedores por Ad</t>
  </si>
  <si>
    <t>dep. acumulada de vienes mueb</t>
  </si>
  <si>
    <t>Ingresos por Venta de Bienes</t>
  </si>
  <si>
    <t>Herramientas, refacciones y a</t>
  </si>
  <si>
    <t>Servicio de Arrendamiento</t>
  </si>
  <si>
    <t>Servicios de traslado y viati</t>
  </si>
  <si>
    <t>Honorarios</t>
  </si>
  <si>
    <t>PRIMAS DE VACACIONES Y DOMINIC</t>
  </si>
  <si>
    <t>GRATIFICACION DE FIN DE AÑO</t>
  </si>
  <si>
    <t>Cuotas por servicio médico del</t>
  </si>
  <si>
    <t>Materiales y útiles de impresi</t>
  </si>
  <si>
    <t>ADQUISICION DE AGUA POTABLE</t>
  </si>
  <si>
    <t>MADERA Y PRODUCTOS DE MADERA</t>
  </si>
  <si>
    <t>MATERIAL ELECTRICO Y ELECTRONI</t>
  </si>
  <si>
    <t>OTROS MATERIALES Y ARTICULOS D</t>
  </si>
  <si>
    <t>REFACCIONES Y ACCESORIOS MENOR</t>
  </si>
  <si>
    <t>Refacciones y accesorios menor</t>
  </si>
  <si>
    <t>ARRENDAMIENTO DE MUEBLES, MAQU</t>
  </si>
  <si>
    <t>Arrendamiento de equipo y bien</t>
  </si>
  <si>
    <t>APOYOS A COMISARIOS CIUDADANOS</t>
  </si>
  <si>
    <t>SERVICIOS FINANCIEROS Y  BANCARIOS</t>
  </si>
  <si>
    <t>Mantenimiento y conservación d</t>
  </si>
  <si>
    <t>Servicios de revelado de fotog</t>
  </si>
  <si>
    <t>Viáticos en el País</t>
  </si>
  <si>
    <t>Penas, Multas, Accesorios y Ac</t>
  </si>
  <si>
    <t>VEHÍCULOS Y EQUIPO DE TRANSPORTE</t>
  </si>
  <si>
    <t>CARROCERÍAS Y REMOLQUES</t>
  </si>
  <si>
    <t>Carrocerias y remolques</t>
  </si>
  <si>
    <t>MATERIALES Y ARTICULOS DE CON</t>
  </si>
  <si>
    <t>Hacienda Pública / Patrimonio Contribuido Neto de Ene-Jun/2019</t>
  </si>
  <si>
    <t>Hacienda Pública / Patrimonio Generado Neto de Ene-Jun/2019</t>
  </si>
  <si>
    <t>Exceso o Insuficiencia en la Actualización de la Hacienda Pública / Patrimonio Neto de Ene-Jun/2019</t>
  </si>
  <si>
    <t>Hacienda Pública / Patrimonio Neto Final de Ene-Jun/2019</t>
  </si>
  <si>
    <t xml:space="preserve">Pasajes terrestres nacionales </t>
  </si>
  <si>
    <t>SALDO INICIAL AL 1o. DE ENERO DE 2019</t>
  </si>
  <si>
    <t>Nóminas Pendientes</t>
  </si>
  <si>
    <t>Saldo   al   01 de   Enero de 2019 (d)</t>
  </si>
  <si>
    <t>MUNICIPIO DE NOGALES, SONORA</t>
  </si>
  <si>
    <t xml:space="preserve"> TESORERA MUNICIPAL</t>
  </si>
  <si>
    <r>
      <t xml:space="preserve">ORGANISMO PARAMUNICIPAL: </t>
    </r>
    <r>
      <rPr>
        <b/>
        <u/>
        <sz val="11"/>
        <rFont val="Arial"/>
        <family val="2"/>
      </rPr>
      <t>INSTITUTO DE FESTIVIDADES DE GUAYMAS</t>
    </r>
  </si>
  <si>
    <t>ORGANISMO PARAMUNICIPAL:INSTITUTO DE FESTIVIDADES DE GUAYMAS</t>
  </si>
  <si>
    <t>ORGANISMO PARAMUNICIPAL: INSTITUTO DE FESTIVIDADES DE GUAYMAS</t>
  </si>
  <si>
    <r>
      <t xml:space="preserve">ORGANISMO PARAMUNICIPAL  </t>
    </r>
    <r>
      <rPr>
        <b/>
        <u/>
        <sz val="11"/>
        <color theme="1"/>
        <rFont val="Arial"/>
        <family val="2"/>
      </rPr>
      <t>INSTITUTO DE FESTIVIDADES DE GUAYMAS</t>
    </r>
  </si>
  <si>
    <r>
      <t xml:space="preserve">ORGANISMO PARAMUNICIPAL: </t>
    </r>
    <r>
      <rPr>
        <b/>
        <u/>
        <sz val="12"/>
        <rFont val="Arial"/>
        <family val="2"/>
      </rPr>
      <t>INSTITUTO DE FESTIVIDADES DE GUAYMAS</t>
    </r>
  </si>
  <si>
    <t>4173</t>
  </si>
  <si>
    <t>Durante el periodo que se informa no se obtuvieron ingresos por este concepto</t>
  </si>
  <si>
    <t>ORGANISMO: INSTITUTO DE FESTIVIDADES DE GUAYMAS</t>
  </si>
  <si>
    <r>
      <t>ORGANISMO PARAMUNICIPAL:</t>
    </r>
    <r>
      <rPr>
        <b/>
        <u/>
        <sz val="11"/>
        <rFont val="Arial"/>
        <family val="2"/>
      </rPr>
      <t xml:space="preserve"> INSTITUTO DE FESTIVIDADES DE GUAYMAS</t>
    </r>
  </si>
  <si>
    <r>
      <t xml:space="preserve">ORGANISMO PARAMUNICIPAL:  </t>
    </r>
    <r>
      <rPr>
        <b/>
        <u/>
        <sz val="14"/>
        <rFont val="Arial"/>
        <family val="2"/>
      </rPr>
      <t>INSTITUTO DE FESTIVIADES DE GUAYMAS</t>
    </r>
  </si>
  <si>
    <t>Servicios Personales por pagar a Corto Plazo</t>
  </si>
  <si>
    <t>Medios y Editorial de Sonora</t>
  </si>
  <si>
    <t>Bienes y Servicios</t>
  </si>
  <si>
    <t>Las Cervezas Modelo en Sonor</t>
  </si>
  <si>
    <t>Salvador Antonio Montiel Sot</t>
  </si>
  <si>
    <t>Elsa Armida Parra Espericuet</t>
  </si>
  <si>
    <t>Bianca Elisa Saldamando Osun</t>
  </si>
  <si>
    <t>Promociones Artísticas Tierr</t>
  </si>
  <si>
    <t>Sistemas de Mejoramiento Hab</t>
  </si>
  <si>
    <t>Medio y Editorial de Sonora</t>
  </si>
  <si>
    <t>Ernesto Sandoval Barbarin</t>
  </si>
  <si>
    <t>Byron de Jesus Rivera Contre</t>
  </si>
  <si>
    <t>Jesus Alberto Alvarado Muril</t>
  </si>
  <si>
    <t>Patricia de Jesus Nuñez Vazq</t>
  </si>
  <si>
    <t>CRISTIAN ADRIAN VALENZUELA G</t>
  </si>
  <si>
    <t>JOSE JESUS OCHOA MAULAS</t>
  </si>
  <si>
    <t>ISR RET. POR ARREND. Y/O SER</t>
  </si>
  <si>
    <t>Retenciones</t>
  </si>
  <si>
    <t>IVA RETENIDO</t>
  </si>
  <si>
    <t>ISPT RETENIDO</t>
  </si>
  <si>
    <t>IMSS RETENIDO</t>
  </si>
  <si>
    <t>IVA A CARGO</t>
  </si>
  <si>
    <t>Cristian Adrian Valenzuela G</t>
  </si>
  <si>
    <t>Francisco Javier Cañedo Vill</t>
  </si>
  <si>
    <t>Operadora de Planes Vacacion</t>
  </si>
  <si>
    <t>Cervezas Cuauhtemoc Moctezum</t>
  </si>
  <si>
    <t>Monica Patricia Verduzco Mon</t>
  </si>
  <si>
    <t>Iliana Darlene Rodriguez Man</t>
  </si>
  <si>
    <t>Jorge Humberto Holguin Avile</t>
  </si>
  <si>
    <t>Producciones Show Room SA de</t>
  </si>
  <si>
    <t>Jose Gregorio Bojorquez Garc</t>
  </si>
  <si>
    <t>Impresora y Editorial SA de</t>
  </si>
  <si>
    <t>Tv Corporativo Nogales Sonor</t>
  </si>
  <si>
    <t>Natalia Teresa Vidales Rodri</t>
  </si>
  <si>
    <t>Brenda Lizbeth Aceves Carras</t>
  </si>
  <si>
    <t>Gettli Prestadores de Serv.p</t>
  </si>
  <si>
    <t>Compañia Teatral del Norte A</t>
  </si>
  <si>
    <t>María Isabel Campa Prieto</t>
  </si>
  <si>
    <t>Erendira M Santoscoy Bocaneg</t>
  </si>
  <si>
    <t>Manuel de Jesus Rubio Martin</t>
  </si>
  <si>
    <t>JESUS GUADALUPE CORRALES GON</t>
  </si>
  <si>
    <t>JOSE HUMBERTO PANDURO MEDINA</t>
  </si>
  <si>
    <t>JESUS ESTABAN IBARRA RAMIREZ</t>
  </si>
  <si>
    <t>DISTRIBUIDORA ARCA CONTINENT</t>
  </si>
  <si>
    <t>CARLOS FERNANDO LAGUNA VEGA</t>
  </si>
  <si>
    <t>EVELIA IRENE LOPEZ SOTO</t>
  </si>
  <si>
    <t>ESTE RUBRO REPRESENTA UN SALDO DE $ 2,500.00 MISMO QUE SE VIENE LLEVANDO DE EJERCICIOS ANTERIORES</t>
  </si>
  <si>
    <t>LAS DIFRENTES ACTIVIDADES REALIZADAS CON OPERACIONES DIRECTAS EN ESTA CUENTA, HICIERON QUE DISMINUYERA  $ 1,480.00</t>
  </si>
  <si>
    <t>ESTE SALDO AUMENTO EN EL TRIMESTRE DEBIDO A LAS RETENCIONES EFECTUADAS POR LOS PAGOS POR COCEPTOS DE ASIMILABLES A SALARIOS</t>
  </si>
  <si>
    <r>
      <rPr>
        <b/>
        <sz val="11"/>
        <rFont val="Arial"/>
        <family val="2"/>
      </rPr>
      <t xml:space="preserve">NOMBRE: </t>
    </r>
    <r>
      <rPr>
        <sz val="11"/>
        <rFont val="Arial"/>
        <family val="2"/>
      </rPr>
      <t>DESARROLLO SOCIAL Y CULTURAL</t>
    </r>
  </si>
  <si>
    <r>
      <rPr>
        <b/>
        <sz val="11"/>
        <rFont val="Arial"/>
        <family val="2"/>
      </rPr>
      <t xml:space="preserve">NOMBRE: </t>
    </r>
    <r>
      <rPr>
        <sz val="11"/>
        <rFont val="Arial"/>
        <family val="2"/>
      </rPr>
      <t>CULTURA</t>
    </r>
  </si>
  <si>
    <r>
      <rPr>
        <b/>
        <sz val="11"/>
        <rFont val="Arial"/>
        <family val="2"/>
      </rPr>
      <t>UNIDAD RESPONSABLE</t>
    </r>
    <r>
      <rPr>
        <sz val="11"/>
        <rFont val="Arial"/>
        <family val="2"/>
      </rPr>
      <t>: INSTITUTO DE FESTIVIDADES DE GUAYMAS .-  DIRECCIÓN GENERAL</t>
    </r>
  </si>
  <si>
    <r>
      <rPr>
        <b/>
        <i/>
        <sz val="11"/>
        <rFont val="Arial"/>
        <family val="2"/>
      </rPr>
      <t xml:space="preserve">CLAVE PROGRAMA: </t>
    </r>
    <r>
      <rPr>
        <i/>
        <sz val="11"/>
        <rFont val="Arial"/>
        <family val="2"/>
      </rPr>
      <t>242</t>
    </r>
  </si>
  <si>
    <r>
      <rPr>
        <b/>
        <i/>
        <sz val="11"/>
        <rFont val="Arial"/>
        <family val="2"/>
      </rPr>
      <t>CLAVE SUBRPOGRAMA:</t>
    </r>
    <r>
      <rPr>
        <i/>
        <sz val="11"/>
        <rFont val="Arial"/>
        <family val="2"/>
      </rPr>
      <t xml:space="preserve"> 1 01</t>
    </r>
  </si>
  <si>
    <r>
      <rPr>
        <b/>
        <i/>
        <sz val="11"/>
        <rFont val="Arial"/>
        <family val="2"/>
      </rPr>
      <t>OBJETIVO</t>
    </r>
    <r>
      <rPr>
        <i/>
        <sz val="11"/>
        <rFont val="Arial"/>
        <family val="2"/>
      </rPr>
      <t>: LA PLANEACIÓN, ORGANIZACIÓN Y REALIZACIÓN DE ENTRETENIMIENTO PARA EL GUAYMENSE</t>
    </r>
  </si>
  <si>
    <t>CARNAVAL</t>
  </si>
  <si>
    <t>SEMANA SANTA</t>
  </si>
  <si>
    <t>BAILES POPULARES</t>
  </si>
  <si>
    <t>ACTIVIDADES ADMITIVAS.</t>
  </si>
  <si>
    <t>Se llevó acabo el evento de carnaval 2019</t>
  </si>
  <si>
    <t>Se participó en la logística de semana santa</t>
  </si>
  <si>
    <t>Se realizaron eventos adminsitrativos de acuerdo a lo presupuestado</t>
  </si>
  <si>
    <r>
      <t xml:space="preserve">ORGANISMO PARAMUNICIPAL:  </t>
    </r>
    <r>
      <rPr>
        <b/>
        <u/>
        <sz val="14"/>
        <rFont val="Arial"/>
        <family val="2"/>
      </rPr>
      <t>INSTITUTODE FESTIVIDADES DE GUAYMAS</t>
    </r>
  </si>
  <si>
    <r>
      <t xml:space="preserve">ORGANISMO PARAMUNICIPAL:  </t>
    </r>
    <r>
      <rPr>
        <b/>
        <u/>
        <sz val="14"/>
        <rFont val="Arial"/>
        <family val="2"/>
      </rPr>
      <t>INSTITUTO DE FESTIVIDADES DE GUAYMAS</t>
    </r>
  </si>
  <si>
    <t>ORGANISMO PARAMUNICIPAL: INSTITUTO DE FESTIVIADDES DE GUAYMAS</t>
  </si>
  <si>
    <t>LIC. CÉLIDA BOTELLO NAVARRO</t>
  </si>
  <si>
    <t>C. FAUSTO ALBERTO GUTIERREZ VALENZUELA</t>
  </si>
  <si>
    <t>DIRECTOR GENERAL</t>
  </si>
  <si>
    <r>
      <t xml:space="preserve">MUNICIPIO DE  </t>
    </r>
    <r>
      <rPr>
        <b/>
        <u/>
        <sz val="11"/>
        <color theme="1"/>
        <rFont val="Arial"/>
        <family val="2"/>
      </rPr>
      <t xml:space="preserve">   GUAYMAS ,   </t>
    </r>
    <r>
      <rPr>
        <b/>
        <sz val="11"/>
        <color theme="1"/>
        <rFont val="Arial"/>
        <family val="2"/>
      </rPr>
      <t xml:space="preserve">SONORA </t>
    </r>
  </si>
  <si>
    <t>C. FAUSTO ALBERTO GUTIERRE VALENZUELA</t>
  </si>
  <si>
    <t>REMUNERACIONES ADICIONALES Y</t>
  </si>
  <si>
    <t>Al cierre del tercer trimestre de 2019, se presenta un deficit en comparación d elo presupuestado que representa el 13% debido a cancelación de venta de piso en evento de carnaval</t>
  </si>
  <si>
    <t>TODAS</t>
  </si>
  <si>
    <t>SE MANEJO RESPONSABLEMENTE EL TEMA DEL EJERCIDO DEL GASTO A EFECOS DE CUMPLIR CON LA NORMATIVIDAD</t>
  </si>
  <si>
    <t xml:space="preserve">Se llevaron a cabo bailes 2 bailes </t>
  </si>
  <si>
    <t>30 de Septiembre 2019</t>
  </si>
  <si>
    <t>JUSTIFICACIONES AL AVANCE FÍSICO FINANCIERO DE LOS PROGRAMAS DE INVERSIÓN</t>
  </si>
  <si>
    <t>DEL 01 DE OCTUBRE AL 31  DE DICIEMBRE DE 2019</t>
  </si>
  <si>
    <t>Al 01 de Octubre de 2019</t>
  </si>
  <si>
    <t>del mes de Octubre</t>
  </si>
  <si>
    <t>del mes de Noviembre</t>
  </si>
  <si>
    <t>del mes de Diciembre</t>
  </si>
  <si>
    <t>Al 31 de Diciembre 2019</t>
  </si>
  <si>
    <t>AL 31 DE DICIEMBRE 2019</t>
  </si>
  <si>
    <t>DEL 01 DE ENERO AL 31 DE DICIEMBRE DE 2019</t>
  </si>
  <si>
    <t>AL 31 DE DICIEMBRE DE 2019</t>
  </si>
  <si>
    <t>DEL 01 DE ENERO AL 301DE DICIEMBRE 2019</t>
  </si>
  <si>
    <r>
      <t xml:space="preserve">Periodo Comprendido del   </t>
    </r>
    <r>
      <rPr>
        <b/>
        <u/>
        <sz val="11"/>
        <color theme="1"/>
        <rFont val="Arial"/>
        <family val="2"/>
      </rPr>
      <t xml:space="preserve"> 01  </t>
    </r>
    <r>
      <rPr>
        <b/>
        <sz val="11"/>
        <color theme="1"/>
        <rFont val="Arial"/>
        <family val="2"/>
      </rPr>
      <t xml:space="preserve"> de </t>
    </r>
    <r>
      <rPr>
        <b/>
        <u/>
        <sz val="11"/>
        <color theme="1"/>
        <rFont val="Arial"/>
        <family val="2"/>
      </rPr>
      <t xml:space="preserve"> ENERO   </t>
    </r>
    <r>
      <rPr>
        <b/>
        <sz val="11"/>
        <color theme="1"/>
        <rFont val="Arial"/>
        <family val="2"/>
      </rPr>
      <t xml:space="preserve">al   </t>
    </r>
    <r>
      <rPr>
        <b/>
        <u/>
        <sz val="11"/>
        <color theme="1"/>
        <rFont val="Arial"/>
        <family val="2"/>
      </rPr>
      <t xml:space="preserve"> 31 </t>
    </r>
    <r>
      <rPr>
        <b/>
        <sz val="11"/>
        <color theme="1"/>
        <rFont val="Arial"/>
        <family val="2"/>
      </rPr>
      <t xml:space="preserve">  de </t>
    </r>
    <r>
      <rPr>
        <b/>
        <u/>
        <sz val="11"/>
        <color theme="1"/>
        <rFont val="Arial"/>
        <family val="2"/>
      </rPr>
      <t>DICIEMBRE  DE 2</t>
    </r>
    <r>
      <rPr>
        <b/>
        <sz val="11"/>
        <color theme="1"/>
        <rFont val="Arial"/>
        <family val="2"/>
      </rPr>
      <t>0</t>
    </r>
    <r>
      <rPr>
        <b/>
        <u/>
        <sz val="11"/>
        <color theme="1"/>
        <rFont val="Arial"/>
        <family val="2"/>
      </rPr>
      <t>19</t>
    </r>
    <r>
      <rPr>
        <b/>
        <sz val="11"/>
        <color theme="1"/>
        <rFont val="Arial"/>
        <family val="2"/>
      </rPr>
      <t>.</t>
    </r>
  </si>
  <si>
    <t>PERIODO DEL 1º DE ENERO AL 31 DE DICIEMBRE DE 2019</t>
  </si>
  <si>
    <t>PERIODO: DEL 1º DE ENERO AL 31 DE DICIEMBRE DE 2019.</t>
  </si>
  <si>
    <r>
      <rPr>
        <b/>
        <sz val="11"/>
        <rFont val="Arial"/>
        <family val="2"/>
      </rPr>
      <t xml:space="preserve">ORANISMO PARAMUNICIPAL: </t>
    </r>
    <r>
      <rPr>
        <sz val="11"/>
        <rFont val="Arial"/>
        <family val="2"/>
      </rPr>
      <t xml:space="preserve">INSTITUTO DE FESTIVIDADES DEL MUNICIPIO DE GUAYMAS, SONORA      </t>
    </r>
    <r>
      <rPr>
        <b/>
        <sz val="11"/>
        <rFont val="Arial"/>
        <family val="2"/>
      </rPr>
      <t xml:space="preserve">   PERIODO:</t>
    </r>
    <r>
      <rPr>
        <sz val="11"/>
        <rFont val="Arial"/>
        <family val="2"/>
      </rPr>
      <t xml:space="preserve"> DEL 01 DE ENERO AL 31 DE DICIEMBRE DE 2019</t>
    </r>
  </si>
  <si>
    <t>PERIODO COMPRENDIDO DEL: 1° DE ENERO AL 31 DE DICIEMBRE DE 2019</t>
  </si>
  <si>
    <t>PERIODO: DEL 01 DE ENERO AL 31 DE DICIEMBRE DE 2019</t>
  </si>
  <si>
    <t>Al 31 de diciembre de 2018 y al 31 de Diciembre de 2019</t>
  </si>
  <si>
    <r>
      <t xml:space="preserve">PERÍODO: DEL 1º DE ENERO AL </t>
    </r>
    <r>
      <rPr>
        <b/>
        <u/>
        <sz val="11"/>
        <rFont val="Arial"/>
        <family val="2"/>
      </rPr>
      <t xml:space="preserve">31 </t>
    </r>
    <r>
      <rPr>
        <b/>
        <sz val="11"/>
        <rFont val="Arial"/>
        <family val="2"/>
      </rPr>
      <t xml:space="preserve">DE </t>
    </r>
    <r>
      <rPr>
        <b/>
        <u/>
        <sz val="11"/>
        <rFont val="Arial"/>
        <family val="2"/>
      </rPr>
      <t xml:space="preserve">DICIEMBRE </t>
    </r>
    <r>
      <rPr>
        <b/>
        <sz val="11"/>
        <rFont val="Arial"/>
        <family val="2"/>
      </rPr>
      <t>DE 20</t>
    </r>
    <r>
      <rPr>
        <b/>
        <u/>
        <sz val="11"/>
        <rFont val="Arial"/>
        <family val="2"/>
      </rPr>
      <t>19 </t>
    </r>
    <r>
      <rPr>
        <b/>
        <sz val="11"/>
        <rFont val="Arial"/>
        <family val="2"/>
      </rPr>
      <t xml:space="preserve">.   </t>
    </r>
  </si>
  <si>
    <r>
      <t xml:space="preserve">PERÍODO: DEL 1º DE ENERO AL </t>
    </r>
    <r>
      <rPr>
        <b/>
        <u/>
        <sz val="11"/>
        <rFont val="Arial"/>
        <family val="2"/>
      </rPr>
      <t xml:space="preserve">31 </t>
    </r>
    <r>
      <rPr>
        <b/>
        <sz val="11"/>
        <rFont val="Arial"/>
        <family val="2"/>
      </rPr>
      <t>DE DICIEMBRE</t>
    </r>
    <r>
      <rPr>
        <b/>
        <u/>
        <sz val="11"/>
        <rFont val="Arial"/>
        <family val="2"/>
      </rPr>
      <t xml:space="preserve"> </t>
    </r>
    <r>
      <rPr>
        <b/>
        <sz val="11"/>
        <rFont val="Arial"/>
        <family val="2"/>
      </rPr>
      <t>DE 20</t>
    </r>
    <r>
      <rPr>
        <b/>
        <u/>
        <sz val="11"/>
        <rFont val="Arial"/>
        <family val="2"/>
      </rPr>
      <t>19 </t>
    </r>
    <r>
      <rPr>
        <b/>
        <sz val="11"/>
        <rFont val="Arial"/>
        <family val="2"/>
      </rPr>
      <t xml:space="preserve">.   </t>
    </r>
  </si>
  <si>
    <t>PERÍODO: DEL 1° DE ENERO AL 31 DE DICIEMBRE DE 2019</t>
  </si>
  <si>
    <t>PERÍODO  DEL 1° DE ENERO AL 31 DE DICIEMBRE DE 2019</t>
  </si>
  <si>
    <t>PERÍODO: DEL 1º DE ENERO AL 31 DE DICIEMBRE DE 2019</t>
  </si>
  <si>
    <r>
      <t>PERÍODO: DEL 1º DE ENERO AL 31 DE DICIEMBRE DE 2019</t>
    </r>
    <r>
      <rPr>
        <sz val="11"/>
        <color indexed="8"/>
        <rFont val="Arial"/>
        <family val="2"/>
      </rPr>
      <t xml:space="preserve">  </t>
    </r>
  </si>
  <si>
    <t>si</t>
  </si>
  <si>
    <t>sf</t>
  </si>
  <si>
    <t>dif</t>
  </si>
  <si>
    <t>origen</t>
  </si>
  <si>
    <t>aplicacion</t>
  </si>
  <si>
    <t>Se cumplió con el fin de recaudar por Transferencias Municipales incluso con excedente del 4% sobre el importe presupuestado durante el ejercicio 2019</t>
  </si>
  <si>
    <t>SE PRESENTA EL COMPARATIVO DE EGRESOS CUIDANDO EN TODO MOMENTO EL EJERCICIO DEL GASTO ASI COMO CONSERVANDO EL BALANCE PRESUPUESTARIO</t>
  </si>
  <si>
    <t>SALDO FINAL AL 31 DE DICIEMBRE DE 2019</t>
  </si>
  <si>
    <t>2% IMPUESTO AL ESTADO</t>
  </si>
  <si>
    <t xml:space="preserve">DURANTE EL TRIMESTRE SE REGISTRO LA CANTIDAD DE 5,000  PESOS MISMOS QUE HIZO QUE DISMINUYERA DICHO SALDO, RESULTADO NEGATIVO Y EN PROCESO DE REVISIÓN PARA SU RECLASIFICACIÓN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</si>
</sst>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"/>
    <numFmt numFmtId="165" formatCode="#,##0.00_ ;[Red]\-#,##0.00\ "/>
    <numFmt numFmtId="166" formatCode="_(* #,##0.00_);_(* \(#,##0.00\);_(* &quot;-&quot;??_);_(@_)"/>
    <numFmt numFmtId="167" formatCode="_(&quot;S/.&quot;\ * #,##0.00_);_(&quot;S/.&quot;\ * \(#,##0.00\);_(&quot;S/.&quot;\ * &quot;-&quot;??_);_(@_)"/>
    <numFmt numFmtId="168" formatCode="_-* #,##0.00\ _€_-;\-* #,##0.00\ _€_-;_-* &quot;-&quot;??\ _€_-;_-@_-"/>
    <numFmt numFmtId="169" formatCode="_ &quot;$&quot;\ * #,##0.00_ ;_ &quot;$&quot;\ * \-#,##0.00_ ;_ &quot;$&quot;\ * &quot;-&quot;??_ ;_ @_ "/>
    <numFmt numFmtId="170" formatCode="########0"/>
    <numFmt numFmtId="171" formatCode="#,##0.0000000000_ ;[Red]\-#,##0.0000000000\ "/>
    <numFmt numFmtId="172" formatCode="#,##0.0000000000"/>
    <numFmt numFmtId="173" formatCode="#,##0.00000000000_ ;[Red]\-#,##0.00000000000\ "/>
  </numFmts>
  <fonts count="1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0"/>
      <color indexed="9"/>
      <name val="Calibri"/>
      <family val="2"/>
    </font>
    <font>
      <b/>
      <sz val="11"/>
      <color indexed="9"/>
      <name val="Calibri"/>
      <family val="2"/>
    </font>
    <font>
      <sz val="11"/>
      <color theme="1"/>
      <name val="Verdana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b/>
      <i/>
      <sz val="11"/>
      <name val="Arial"/>
      <family val="2"/>
    </font>
    <font>
      <sz val="11"/>
      <color rgb="FF000000"/>
      <name val="Arial"/>
      <family val="2"/>
    </font>
    <font>
      <i/>
      <sz val="12"/>
      <color indexed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63"/>
      <name val="Calibri"/>
      <family val="2"/>
    </font>
    <font>
      <b/>
      <sz val="10"/>
      <color indexed="23"/>
      <name val="Calibri"/>
      <family val="2"/>
    </font>
    <font>
      <b/>
      <sz val="8"/>
      <name val="Calibri"/>
      <family val="2"/>
    </font>
    <font>
      <b/>
      <sz val="9"/>
      <color theme="0"/>
      <name val="Calibri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rgb="FF333333"/>
      <name val="Arial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11"/>
      <color indexed="9"/>
      <name val="Arial"/>
      <family val="2"/>
    </font>
    <font>
      <sz val="9"/>
      <color rgb="FFFF000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9"/>
      <color theme="1"/>
      <name val="Arial"/>
      <family val="2"/>
    </font>
    <font>
      <i/>
      <sz val="11"/>
      <name val="Arial"/>
      <family val="2"/>
    </font>
    <font>
      <b/>
      <i/>
      <sz val="11"/>
      <color theme="1"/>
      <name val="Arial"/>
      <family val="2"/>
    </font>
    <font>
      <b/>
      <u/>
      <sz val="11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u/>
      <sz val="11"/>
      <color theme="1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9"/>
      <color theme="1"/>
      <name val="Arial"/>
      <family val="2"/>
    </font>
    <font>
      <b/>
      <sz val="11"/>
      <color theme="1" tint="0.249977111117893"/>
      <name val="Arial"/>
      <family val="2"/>
    </font>
    <font>
      <b/>
      <sz val="14"/>
      <color indexed="63"/>
      <name val="Arial"/>
      <family val="2"/>
    </font>
    <font>
      <b/>
      <sz val="12"/>
      <color indexed="63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b/>
      <sz val="12"/>
      <color rgb="FF333333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indexed="8"/>
      <name val="Arial"/>
      <family val="2"/>
    </font>
    <font>
      <sz val="10"/>
      <color indexed="9"/>
      <name val="Arial"/>
      <family val="2"/>
    </font>
    <font>
      <b/>
      <sz val="6"/>
      <color theme="1"/>
      <name val="Arial"/>
      <family val="2"/>
    </font>
    <font>
      <shadow/>
      <sz val="11"/>
      <color theme="1"/>
      <name val="Arial"/>
      <family val="2"/>
    </font>
    <font>
      <sz val="4"/>
      <color theme="1"/>
      <name val="Arial"/>
      <family val="2"/>
    </font>
    <font>
      <b/>
      <i/>
      <sz val="8"/>
      <color rgb="FFFFFFFF"/>
      <name val="Arial"/>
      <family val="2"/>
    </font>
    <font>
      <b/>
      <i/>
      <sz val="9"/>
      <name val="Arial"/>
      <family val="2"/>
    </font>
    <font>
      <b/>
      <sz val="11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11"/>
      <name val="Times New Roman"/>
      <family val="1"/>
    </font>
    <font>
      <b/>
      <sz val="8"/>
      <name val="Arial"/>
      <family val="2"/>
    </font>
    <font>
      <sz val="8"/>
      <name val="Times New Roman"/>
      <family val="1"/>
    </font>
    <font>
      <sz val="11"/>
      <color theme="0"/>
      <name val="Times New Roman"/>
      <family val="1"/>
    </font>
    <font>
      <sz val="11"/>
      <color theme="0"/>
      <name val="Arial"/>
      <family val="2"/>
    </font>
    <font>
      <b/>
      <sz val="10"/>
      <color rgb="FF000000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rgb="FF010101"/>
      <name val="Arial"/>
      <family val="2"/>
    </font>
    <font>
      <sz val="11"/>
      <color indexed="8"/>
      <name val="Arial"/>
      <family val="2"/>
    </font>
    <font>
      <sz val="11"/>
      <color indexed="63"/>
      <name val="Arial"/>
      <family val="2"/>
    </font>
    <font>
      <sz val="9"/>
      <color rgb="FF010101"/>
      <name val="Times New Roman"/>
      <family val="2"/>
    </font>
    <font>
      <b/>
      <sz val="12"/>
      <color indexed="8"/>
      <name val="Arial"/>
      <family val="2"/>
    </font>
    <font>
      <b/>
      <sz val="11"/>
      <color rgb="FF010101"/>
      <name val="Arial"/>
      <family val="2"/>
    </font>
    <font>
      <sz val="11"/>
      <color rgb="FF010101"/>
      <name val="Arial"/>
      <family val="2"/>
    </font>
    <font>
      <b/>
      <sz val="11"/>
      <color indexed="8"/>
      <name val="Times New Roman"/>
      <family val="1"/>
    </font>
    <font>
      <sz val="9"/>
      <color indexed="63"/>
      <name val="Arial"/>
      <family val="2"/>
    </font>
    <font>
      <b/>
      <sz val="11"/>
      <color indexed="63"/>
      <name val="Arial"/>
      <family val="2"/>
    </font>
    <font>
      <b/>
      <vertAlign val="superscript"/>
      <sz val="11"/>
      <color indexed="8"/>
      <name val="Times New Roman"/>
      <family val="1"/>
    </font>
    <font>
      <b/>
      <vertAlign val="superscript"/>
      <sz val="11"/>
      <color indexed="8"/>
      <name val="Arial"/>
      <family val="2"/>
    </font>
    <font>
      <sz val="10"/>
      <color indexed="8"/>
      <name val="Times New Roman"/>
      <family val="1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9"/>
      <color indexed="63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2"/>
      <color theme="0"/>
      <name val="Arial"/>
      <family val="2"/>
    </font>
    <font>
      <b/>
      <sz val="9"/>
      <color rgb="FF070707"/>
      <name val="Arial"/>
      <family val="2"/>
    </font>
    <font>
      <b/>
      <u/>
      <sz val="9"/>
      <color indexed="8"/>
      <name val="Arial"/>
      <family val="2"/>
    </font>
    <font>
      <b/>
      <sz val="11"/>
      <color rgb="FF030303"/>
      <name val="Arial"/>
      <family val="2"/>
    </font>
    <font>
      <sz val="8"/>
      <color indexed="8"/>
      <name val="Arial"/>
      <family val="2"/>
    </font>
    <font>
      <sz val="8"/>
      <color indexed="63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2"/>
      <color rgb="FF000000"/>
      <name val="Arial"/>
      <family val="2"/>
    </font>
    <font>
      <sz val="6"/>
      <color rgb="FF000000"/>
      <name val="Arial"/>
      <family val="2"/>
    </font>
    <font>
      <b/>
      <sz val="7.5"/>
      <color rgb="FF000000"/>
      <name val="Arial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sz val="11"/>
      <color theme="0"/>
      <name val="Arial"/>
      <family val="2"/>
    </font>
    <font>
      <b/>
      <sz val="13"/>
      <color theme="0"/>
      <name val="Arial"/>
      <family val="2"/>
    </font>
    <font>
      <b/>
      <sz val="11"/>
      <color theme="0"/>
      <name val="Times New Roman"/>
      <family val="1"/>
    </font>
    <font>
      <sz val="8"/>
      <name val="Arial"/>
      <family val="2"/>
    </font>
    <font>
      <sz val="8"/>
      <name val="Arial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indexed="63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5" fillId="0" borderId="0"/>
    <xf numFmtId="43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7" fillId="0" borderId="0"/>
    <xf numFmtId="166" fontId="2" fillId="0" borderId="0" applyFont="0" applyFill="0" applyBorder="0" applyAlignment="0" applyProtection="0"/>
    <xf numFmtId="0" fontId="97" fillId="0" borderId="0"/>
    <xf numFmtId="43" fontId="2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3" fillId="0" borderId="0"/>
    <xf numFmtId="0" fontId="81" fillId="0" borderId="0"/>
    <xf numFmtId="0" fontId="150" fillId="0" borderId="0"/>
    <xf numFmtId="0" fontId="151" fillId="0" borderId="0"/>
  </cellStyleXfs>
  <cellXfs count="1128">
    <xf numFmtId="0" fontId="0" fillId="0" borderId="0" xfId="0"/>
    <xf numFmtId="0" fontId="15" fillId="0" borderId="0" xfId="35"/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9" fillId="0" borderId="0" xfId="1" applyFont="1"/>
    <xf numFmtId="49" fontId="2" fillId="0" borderId="22" xfId="1" applyNumberFormat="1" applyFont="1" applyBorder="1" applyAlignment="1">
      <alignment horizontal="left" vertical="center"/>
    </xf>
    <xf numFmtId="0" fontId="22" fillId="0" borderId="0" xfId="1" applyFont="1"/>
    <xf numFmtId="0" fontId="22" fillId="0" borderId="0" xfId="35" applyFont="1"/>
    <xf numFmtId="0" fontId="27" fillId="0" borderId="0" xfId="35" applyFont="1" applyAlignment="1">
      <alignment horizontal="right"/>
    </xf>
    <xf numFmtId="0" fontId="22" fillId="0" borderId="32" xfId="35" applyFont="1" applyBorder="1"/>
    <xf numFmtId="0" fontId="22" fillId="0" borderId="25" xfId="35" applyFont="1" applyBorder="1"/>
    <xf numFmtId="49" fontId="2" fillId="0" borderId="22" xfId="1" applyNumberFormat="1" applyFont="1" applyFill="1" applyBorder="1" applyAlignment="1">
      <alignment horizontal="left" vertical="center"/>
    </xf>
    <xf numFmtId="4" fontId="30" fillId="0" borderId="0" xfId="1" applyNumberFormat="1" applyFont="1" applyAlignment="1">
      <alignment horizontal="center" vertical="center"/>
    </xf>
    <xf numFmtId="49" fontId="21" fillId="4" borderId="22" xfId="1" applyNumberFormat="1" applyFont="1" applyFill="1" applyBorder="1" applyAlignment="1">
      <alignment horizontal="left" vertical="center"/>
    </xf>
    <xf numFmtId="0" fontId="28" fillId="4" borderId="22" xfId="1" applyFont="1" applyFill="1" applyBorder="1" applyAlignment="1">
      <alignment horizontal="justify" vertical="center" wrapText="1"/>
    </xf>
    <xf numFmtId="4" fontId="21" fillId="4" borderId="22" xfId="1" applyNumberFormat="1" applyFont="1" applyFill="1" applyBorder="1" applyAlignment="1">
      <alignment vertical="center"/>
    </xf>
    <xf numFmtId="10" fontId="21" fillId="4" borderId="22" xfId="28" applyNumberFormat="1" applyFont="1" applyFill="1" applyBorder="1" applyAlignment="1">
      <alignment vertical="center"/>
    </xf>
    <xf numFmtId="0" fontId="30" fillId="4" borderId="22" xfId="1" applyFont="1" applyFill="1" applyBorder="1" applyAlignment="1">
      <alignment horizontal="justify" vertical="center" wrapText="1"/>
    </xf>
    <xf numFmtId="0" fontId="31" fillId="0" borderId="22" xfId="1" applyFont="1" applyFill="1" applyBorder="1" applyAlignment="1">
      <alignment horizontal="justify" vertical="center" wrapText="1"/>
    </xf>
    <xf numFmtId="0" fontId="2" fillId="0" borderId="22" xfId="1" applyFont="1" applyFill="1" applyBorder="1" applyAlignment="1">
      <alignment horizontal="justify" vertical="justify" wrapText="1"/>
    </xf>
    <xf numFmtId="4" fontId="19" fillId="0" borderId="22" xfId="1" applyNumberFormat="1" applyFont="1" applyBorder="1" applyAlignment="1">
      <alignment vertical="center"/>
    </xf>
    <xf numFmtId="49" fontId="2" fillId="0" borderId="22" xfId="1" applyNumberFormat="1" applyFont="1" applyFill="1" applyBorder="1" applyAlignment="1">
      <alignment vertical="center"/>
    </xf>
    <xf numFmtId="0" fontId="19" fillId="0" borderId="22" xfId="1" applyFont="1" applyFill="1" applyBorder="1" applyAlignment="1">
      <alignment horizontal="left" vertical="justify" wrapText="1"/>
    </xf>
    <xf numFmtId="0" fontId="33" fillId="0" borderId="0" xfId="35" applyFont="1" applyAlignment="1">
      <alignment horizontal="center"/>
    </xf>
    <xf numFmtId="0" fontId="34" fillId="0" borderId="0" xfId="35" applyFont="1" applyAlignment="1">
      <alignment horizontal="center"/>
    </xf>
    <xf numFmtId="0" fontId="23" fillId="0" borderId="0" xfId="35" applyFont="1" applyAlignment="1">
      <alignment horizontal="center"/>
    </xf>
    <xf numFmtId="0" fontId="27" fillId="2" borderId="36" xfId="1" applyFont="1" applyFill="1" applyBorder="1" applyAlignment="1">
      <alignment horizontal="center" vertical="center" wrapText="1"/>
    </xf>
    <xf numFmtId="0" fontId="35" fillId="2" borderId="37" xfId="1" applyFont="1" applyFill="1" applyBorder="1" applyAlignment="1">
      <alignment vertical="center" wrapText="1"/>
    </xf>
    <xf numFmtId="0" fontId="27" fillId="0" borderId="36" xfId="1" applyFont="1" applyBorder="1" applyAlignment="1">
      <alignment horizontal="center" vertical="center" wrapText="1"/>
    </xf>
    <xf numFmtId="0" fontId="35" fillId="0" borderId="37" xfId="1" applyFont="1" applyBorder="1" applyAlignment="1">
      <alignment vertical="center" wrapText="1"/>
    </xf>
    <xf numFmtId="0" fontId="22" fillId="0" borderId="36" xfId="1" applyFont="1" applyBorder="1" applyAlignment="1">
      <alignment horizontal="center" vertical="center" wrapText="1"/>
    </xf>
    <xf numFmtId="0" fontId="37" fillId="0" borderId="37" xfId="1" applyFont="1" applyBorder="1" applyAlignment="1">
      <alignment vertical="center" wrapText="1"/>
    </xf>
    <xf numFmtId="0" fontId="35" fillId="7" borderId="37" xfId="1" applyFont="1" applyFill="1" applyBorder="1" applyAlignment="1">
      <alignment vertical="center" wrapText="1"/>
    </xf>
    <xf numFmtId="0" fontId="37" fillId="7" borderId="37" xfId="1" applyFont="1" applyFill="1" applyBorder="1" applyAlignment="1">
      <alignment vertical="center" wrapText="1"/>
    </xf>
    <xf numFmtId="0" fontId="22" fillId="7" borderId="36" xfId="1" applyFont="1" applyFill="1" applyBorder="1" applyAlignment="1">
      <alignment horizontal="center" vertical="center" wrapText="1"/>
    </xf>
    <xf numFmtId="0" fontId="27" fillId="7" borderId="36" xfId="1" applyFont="1" applyFill="1" applyBorder="1" applyAlignment="1">
      <alignment horizontal="center" vertical="center" wrapText="1"/>
    </xf>
    <xf numFmtId="0" fontId="22" fillId="7" borderId="37" xfId="1" applyFont="1" applyFill="1" applyBorder="1" applyAlignment="1">
      <alignment horizontal="center" vertical="center" wrapText="1"/>
    </xf>
    <xf numFmtId="0" fontId="27" fillId="7" borderId="37" xfId="1" applyFont="1" applyFill="1" applyBorder="1" applyAlignment="1">
      <alignment horizontal="center" vertical="center" wrapText="1"/>
    </xf>
    <xf numFmtId="0" fontId="31" fillId="0" borderId="0" xfId="1" applyFont="1" applyAlignment="1">
      <alignment vertical="center"/>
    </xf>
    <xf numFmtId="0" fontId="46" fillId="0" borderId="32" xfId="35" applyFont="1" applyBorder="1" applyAlignment="1">
      <alignment horizontal="left"/>
    </xf>
    <xf numFmtId="0" fontId="47" fillId="0" borderId="32" xfId="35" applyFont="1" applyBorder="1"/>
    <xf numFmtId="0" fontId="47" fillId="0" borderId="32" xfId="35" applyFont="1" applyBorder="1" applyAlignment="1">
      <alignment horizontal="center"/>
    </xf>
    <xf numFmtId="0" fontId="48" fillId="0" borderId="32" xfId="35" applyFont="1" applyBorder="1" applyAlignment="1">
      <alignment horizontal="center"/>
    </xf>
    <xf numFmtId="0" fontId="48" fillId="0" borderId="32" xfId="35" applyFont="1" applyBorder="1"/>
    <xf numFmtId="49" fontId="38" fillId="8" borderId="46" xfId="14" applyNumberFormat="1" applyFont="1" applyFill="1" applyBorder="1" applyAlignment="1">
      <alignment horizontal="left" vertical="top"/>
    </xf>
    <xf numFmtId="49" fontId="38" fillId="8" borderId="0" xfId="14" applyNumberFormat="1" applyFont="1" applyFill="1" applyBorder="1" applyAlignment="1">
      <alignment horizontal="left" vertical="top"/>
    </xf>
    <xf numFmtId="0" fontId="2" fillId="0" borderId="0" xfId="14"/>
    <xf numFmtId="49" fontId="39" fillId="8" borderId="46" xfId="14" applyNumberFormat="1" applyFont="1" applyFill="1" applyBorder="1" applyAlignment="1">
      <alignment horizontal="center" vertical="top"/>
    </xf>
    <xf numFmtId="49" fontId="39" fillId="8" borderId="0" xfId="14" applyNumberFormat="1" applyFont="1" applyFill="1" applyBorder="1" applyAlignment="1">
      <alignment horizontal="center" vertical="top"/>
    </xf>
    <xf numFmtId="0" fontId="2" fillId="8" borderId="46" xfId="14" applyFill="1" applyBorder="1" applyAlignment="1"/>
    <xf numFmtId="49" fontId="40" fillId="8" borderId="46" xfId="14" applyNumberFormat="1" applyFont="1" applyFill="1" applyBorder="1" applyAlignment="1">
      <alignment horizontal="left" vertical="top"/>
    </xf>
    <xf numFmtId="4" fontId="40" fillId="8" borderId="46" xfId="14" applyNumberFormat="1" applyFont="1" applyFill="1" applyBorder="1" applyAlignment="1">
      <alignment horizontal="right" vertical="top"/>
    </xf>
    <xf numFmtId="49" fontId="41" fillId="8" borderId="46" xfId="14" applyNumberFormat="1" applyFont="1" applyFill="1" applyBorder="1" applyAlignment="1">
      <alignment horizontal="left" vertical="top"/>
    </xf>
    <xf numFmtId="4" fontId="41" fillId="8" borderId="46" xfId="14" applyNumberFormat="1" applyFont="1" applyFill="1" applyBorder="1" applyAlignment="1">
      <alignment horizontal="right" vertical="top"/>
    </xf>
    <xf numFmtId="49" fontId="41" fillId="8" borderId="0" xfId="14" applyNumberFormat="1" applyFont="1" applyFill="1" applyBorder="1" applyAlignment="1">
      <alignment horizontal="left" vertical="top"/>
    </xf>
    <xf numFmtId="0" fontId="4" fillId="0" borderId="0" xfId="14" applyFont="1" applyFill="1" applyBorder="1" applyAlignment="1" applyProtection="1">
      <alignment vertical="center" wrapText="1"/>
    </xf>
    <xf numFmtId="0" fontId="6" fillId="0" borderId="0" xfId="14" applyFont="1" applyProtection="1"/>
    <xf numFmtId="0" fontId="6" fillId="0" borderId="0" xfId="14" applyFont="1" applyBorder="1" applyProtection="1"/>
    <xf numFmtId="0" fontId="6" fillId="0" borderId="0" xfId="14" applyFont="1" applyAlignment="1" applyProtection="1">
      <alignment vertical="center"/>
    </xf>
    <xf numFmtId="0" fontId="3" fillId="0" borderId="0" xfId="14" applyFont="1" applyAlignment="1" applyProtection="1">
      <alignment vertical="center" wrapText="1"/>
    </xf>
    <xf numFmtId="0" fontId="43" fillId="0" borderId="0" xfId="14" applyFont="1" applyAlignment="1" applyProtection="1">
      <alignment vertical="center"/>
    </xf>
    <xf numFmtId="49" fontId="6" fillId="0" borderId="0" xfId="14" applyNumberFormat="1" applyFont="1" applyAlignment="1" applyProtection="1">
      <alignment horizontal="center" vertical="center"/>
    </xf>
    <xf numFmtId="0" fontId="6" fillId="0" borderId="0" xfId="14" applyFont="1" applyAlignment="1" applyProtection="1">
      <alignment horizontal="center" vertical="center" wrapText="1"/>
    </xf>
    <xf numFmtId="49" fontId="7" fillId="0" borderId="0" xfId="14" applyNumberFormat="1" applyFont="1" applyFill="1" applyBorder="1" applyAlignment="1" applyProtection="1">
      <alignment horizontal="center" vertical="center" wrapText="1"/>
    </xf>
    <xf numFmtId="43" fontId="6" fillId="0" borderId="0" xfId="14" applyNumberFormat="1" applyFont="1" applyAlignment="1" applyProtection="1">
      <alignment horizontal="center" vertical="center"/>
      <protection locked="0"/>
    </xf>
    <xf numFmtId="0" fontId="6" fillId="0" borderId="0" xfId="14" applyFont="1" applyAlignment="1" applyProtection="1">
      <alignment horizontal="center" vertical="center"/>
    </xf>
    <xf numFmtId="43" fontId="6" fillId="0" borderId="0" xfId="14" applyNumberFormat="1" applyFont="1" applyAlignment="1" applyProtection="1">
      <alignment horizontal="center" vertical="center"/>
    </xf>
    <xf numFmtId="49" fontId="5" fillId="0" borderId="0" xfId="14" applyNumberFormat="1" applyFont="1" applyFill="1" applyBorder="1" applyAlignment="1" applyProtection="1">
      <alignment horizontal="left" vertical="center" wrapText="1"/>
    </xf>
    <xf numFmtId="43" fontId="5" fillId="0" borderId="0" xfId="14" applyNumberFormat="1" applyFont="1" applyProtection="1">
      <protection locked="0"/>
    </xf>
    <xf numFmtId="49" fontId="4" fillId="5" borderId="0" xfId="14" applyNumberFormat="1" applyFont="1" applyFill="1" applyBorder="1" applyAlignment="1" applyProtection="1">
      <alignment horizontal="center" vertical="center" wrapText="1"/>
    </xf>
    <xf numFmtId="43" fontId="4" fillId="5" borderId="52" xfId="14" applyNumberFormat="1" applyFont="1" applyFill="1" applyBorder="1" applyProtection="1">
      <protection locked="0"/>
    </xf>
    <xf numFmtId="43" fontId="45" fillId="12" borderId="52" xfId="14" applyNumberFormat="1" applyFont="1" applyFill="1" applyBorder="1" applyProtection="1"/>
    <xf numFmtId="43" fontId="5" fillId="0" borderId="0" xfId="14" applyNumberFormat="1" applyFont="1" applyProtection="1"/>
    <xf numFmtId="0" fontId="5" fillId="0" borderId="0" xfId="14" applyFont="1" applyProtection="1"/>
    <xf numFmtId="0" fontId="4" fillId="0" borderId="0" xfId="14" applyFont="1" applyProtection="1"/>
    <xf numFmtId="0" fontId="3" fillId="0" borderId="0" xfId="14" applyFont="1" applyProtection="1"/>
    <xf numFmtId="43" fontId="6" fillId="0" borderId="0" xfId="2" applyFont="1" applyProtection="1"/>
    <xf numFmtId="43" fontId="6" fillId="0" borderId="0" xfId="2" applyFont="1" applyFill="1" applyProtection="1"/>
    <xf numFmtId="43" fontId="5" fillId="0" borderId="0" xfId="2" applyFont="1" applyProtection="1"/>
    <xf numFmtId="43" fontId="5" fillId="0" borderId="0" xfId="2" applyFont="1" applyFill="1" applyProtection="1"/>
    <xf numFmtId="43" fontId="4" fillId="0" borderId="0" xfId="2" applyFont="1" applyFill="1" applyProtection="1"/>
    <xf numFmtId="43" fontId="3" fillId="0" borderId="0" xfId="14" applyNumberFormat="1" applyFont="1" applyProtection="1"/>
    <xf numFmtId="0" fontId="14" fillId="11" borderId="28" xfId="14" applyFont="1" applyFill="1" applyBorder="1" applyAlignment="1" applyProtection="1">
      <alignment vertical="center"/>
    </xf>
    <xf numFmtId="43" fontId="14" fillId="11" borderId="28" xfId="14" applyNumberFormat="1" applyFont="1" applyFill="1" applyBorder="1" applyAlignment="1" applyProtection="1">
      <alignment vertical="center"/>
    </xf>
    <xf numFmtId="0" fontId="13" fillId="11" borderId="28" xfId="14" applyFont="1" applyFill="1" applyBorder="1" applyAlignment="1" applyProtection="1"/>
    <xf numFmtId="0" fontId="25" fillId="0" borderId="0" xfId="14" applyFont="1" applyBorder="1" applyAlignment="1" applyProtection="1"/>
    <xf numFmtId="0" fontId="25" fillId="0" borderId="0" xfId="14" applyFont="1" applyBorder="1" applyAlignment="1" applyProtection="1">
      <alignment horizontal="center"/>
    </xf>
    <xf numFmtId="0" fontId="25" fillId="0" borderId="0" xfId="14" applyFont="1" applyAlignment="1" applyProtection="1">
      <alignment horizontal="center"/>
    </xf>
    <xf numFmtId="49" fontId="39" fillId="8" borderId="46" xfId="14" applyNumberFormat="1" applyFont="1" applyFill="1" applyBorder="1" applyAlignment="1">
      <alignment horizontal="right" vertical="top"/>
    </xf>
    <xf numFmtId="49" fontId="40" fillId="8" borderId="46" xfId="14" applyNumberFormat="1" applyFont="1" applyFill="1" applyBorder="1" applyAlignment="1">
      <alignment horizontal="right" vertical="top"/>
    </xf>
    <xf numFmtId="49" fontId="40" fillId="8" borderId="46" xfId="14" applyNumberFormat="1" applyFont="1" applyFill="1" applyBorder="1" applyAlignment="1">
      <alignment horizontal="center" vertical="top"/>
    </xf>
    <xf numFmtId="4" fontId="50" fillId="8" borderId="46" xfId="14" applyNumberFormat="1" applyFont="1" applyFill="1" applyBorder="1" applyAlignment="1">
      <alignment horizontal="right" vertical="top"/>
    </xf>
    <xf numFmtId="4" fontId="51" fillId="8" borderId="46" xfId="14" applyNumberFormat="1" applyFont="1" applyFill="1" applyBorder="1" applyAlignment="1">
      <alignment horizontal="right" vertical="top"/>
    </xf>
    <xf numFmtId="49" fontId="41" fillId="13" borderId="46" xfId="14" applyNumberFormat="1" applyFont="1" applyFill="1" applyBorder="1" applyAlignment="1">
      <alignment horizontal="left" vertical="top"/>
    </xf>
    <xf numFmtId="4" fontId="41" fillId="13" borderId="46" xfId="14" applyNumberFormat="1" applyFont="1" applyFill="1" applyBorder="1" applyAlignment="1">
      <alignment horizontal="right" vertical="top"/>
    </xf>
    <xf numFmtId="49" fontId="52" fillId="8" borderId="56" xfId="0" applyNumberFormat="1" applyFont="1" applyFill="1" applyBorder="1" applyAlignment="1">
      <alignment horizontal="left" vertical="top"/>
    </xf>
    <xf numFmtId="4" fontId="52" fillId="8" borderId="56" xfId="0" applyNumberFormat="1" applyFont="1" applyFill="1" applyBorder="1" applyAlignment="1">
      <alignment horizontal="right" vertical="top"/>
    </xf>
    <xf numFmtId="49" fontId="53" fillId="8" borderId="56" xfId="0" applyNumberFormat="1" applyFont="1" applyFill="1" applyBorder="1" applyAlignment="1">
      <alignment horizontal="left" vertical="top"/>
    </xf>
    <xf numFmtId="4" fontId="53" fillId="8" borderId="56" xfId="0" applyNumberFormat="1" applyFont="1" applyFill="1" applyBorder="1" applyAlignment="1">
      <alignment horizontal="right" vertical="top"/>
    </xf>
    <xf numFmtId="4" fontId="54" fillId="8" borderId="56" xfId="0" applyNumberFormat="1" applyFont="1" applyFill="1" applyBorder="1" applyAlignment="1">
      <alignment horizontal="right" vertical="top"/>
    </xf>
    <xf numFmtId="4" fontId="55" fillId="8" borderId="56" xfId="0" applyNumberFormat="1" applyFont="1" applyFill="1" applyBorder="1" applyAlignment="1">
      <alignment horizontal="right" vertical="top"/>
    </xf>
    <xf numFmtId="0" fontId="2" fillId="14" borderId="0" xfId="14" applyFill="1"/>
    <xf numFmtId="49" fontId="41" fillId="8" borderId="56" xfId="0" applyNumberFormat="1" applyFont="1" applyFill="1" applyBorder="1" applyAlignment="1">
      <alignment horizontal="left" vertical="top"/>
    </xf>
    <xf numFmtId="4" fontId="41" fillId="8" borderId="56" xfId="0" applyNumberFormat="1" applyFont="1" applyFill="1" applyBorder="1" applyAlignment="1">
      <alignment horizontal="right" vertical="top"/>
    </xf>
    <xf numFmtId="0" fontId="2" fillId="0" borderId="0" xfId="14"/>
    <xf numFmtId="0" fontId="2" fillId="8" borderId="56" xfId="14" applyFill="1" applyBorder="1" applyAlignment="1"/>
    <xf numFmtId="49" fontId="40" fillId="8" borderId="56" xfId="14" applyNumberFormat="1" applyFont="1" applyFill="1" applyBorder="1" applyAlignment="1">
      <alignment horizontal="left" vertical="top"/>
    </xf>
    <xf numFmtId="49" fontId="41" fillId="8" borderId="56" xfId="14" applyNumberFormat="1" applyFont="1" applyFill="1" applyBorder="1" applyAlignment="1">
      <alignment horizontal="left" vertical="top"/>
    </xf>
    <xf numFmtId="4" fontId="41" fillId="8" borderId="56" xfId="14" applyNumberFormat="1" applyFont="1" applyFill="1" applyBorder="1" applyAlignment="1">
      <alignment horizontal="right" vertical="top"/>
    </xf>
    <xf numFmtId="4" fontId="40" fillId="8" borderId="56" xfId="14" applyNumberFormat="1" applyFont="1" applyFill="1" applyBorder="1" applyAlignment="1">
      <alignment horizontal="right" vertical="top"/>
    </xf>
    <xf numFmtId="4" fontId="50" fillId="8" borderId="56" xfId="14" applyNumberFormat="1" applyFont="1" applyFill="1" applyBorder="1" applyAlignment="1">
      <alignment horizontal="right" vertical="top"/>
    </xf>
    <xf numFmtId="4" fontId="51" fillId="8" borderId="56" xfId="14" applyNumberFormat="1" applyFont="1" applyFill="1" applyBorder="1" applyAlignment="1">
      <alignment horizontal="right" vertical="top"/>
    </xf>
    <xf numFmtId="49" fontId="40" fillId="8" borderId="56" xfId="0" applyNumberFormat="1" applyFont="1" applyFill="1" applyBorder="1" applyAlignment="1">
      <alignment horizontal="left" vertical="top"/>
    </xf>
    <xf numFmtId="4" fontId="40" fillId="8" borderId="56" xfId="0" applyNumberFormat="1" applyFont="1" applyFill="1" applyBorder="1" applyAlignment="1">
      <alignment horizontal="right" vertical="top"/>
    </xf>
    <xf numFmtId="4" fontId="50" fillId="8" borderId="56" xfId="0" applyNumberFormat="1" applyFont="1" applyFill="1" applyBorder="1" applyAlignment="1">
      <alignment horizontal="right" vertical="top"/>
    </xf>
    <xf numFmtId="4" fontId="51" fillId="8" borderId="56" xfId="0" applyNumberFormat="1" applyFont="1" applyFill="1" applyBorder="1" applyAlignment="1">
      <alignment horizontal="right" vertical="top"/>
    </xf>
    <xf numFmtId="0" fontId="29" fillId="0" borderId="0" xfId="1" applyFont="1" applyAlignment="1">
      <alignment horizontal="center"/>
    </xf>
    <xf numFmtId="0" fontId="2" fillId="0" borderId="0" xfId="1" applyFont="1"/>
    <xf numFmtId="0" fontId="20" fillId="0" borderId="0" xfId="1" applyFont="1" applyAlignment="1"/>
    <xf numFmtId="0" fontId="20" fillId="0" borderId="0" xfId="1" applyFont="1" applyAlignment="1">
      <alignment horizontal="center"/>
    </xf>
    <xf numFmtId="43" fontId="20" fillId="0" borderId="0" xfId="2" applyFont="1" applyAlignment="1">
      <alignment horizontal="center"/>
    </xf>
    <xf numFmtId="0" fontId="56" fillId="0" borderId="0" xfId="1" applyFont="1" applyAlignment="1"/>
    <xf numFmtId="43" fontId="56" fillId="0" borderId="0" xfId="2" applyFont="1" applyAlignment="1">
      <alignment horizontal="center"/>
    </xf>
    <xf numFmtId="164" fontId="19" fillId="0" borderId="13" xfId="1" applyNumberFormat="1" applyFont="1" applyFill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vertical="center" wrapText="1"/>
      <protection locked="0"/>
    </xf>
    <xf numFmtId="0" fontId="2" fillId="0" borderId="0" xfId="1" applyFont="1" applyFill="1" applyBorder="1" applyAlignment="1">
      <alignment vertical="center"/>
    </xf>
    <xf numFmtId="164" fontId="19" fillId="0" borderId="15" xfId="1" applyNumberFormat="1" applyFont="1" applyFill="1" applyBorder="1" applyAlignment="1" applyProtection="1">
      <alignment horizontal="center" vertical="center"/>
      <protection locked="0"/>
    </xf>
    <xf numFmtId="0" fontId="19" fillId="0" borderId="19" xfId="1" applyFont="1" applyBorder="1" applyAlignment="1" applyProtection="1">
      <alignment vertical="center" wrapText="1"/>
      <protection locked="0"/>
    </xf>
    <xf numFmtId="165" fontId="19" fillId="0" borderId="0" xfId="2" applyNumberFormat="1" applyFont="1" applyBorder="1" applyAlignment="1" applyProtection="1">
      <alignment vertical="center" shrinkToFit="1"/>
      <protection locked="0"/>
    </xf>
    <xf numFmtId="165" fontId="19" fillId="0" borderId="0" xfId="2" applyNumberFormat="1" applyFont="1" applyFill="1" applyBorder="1" applyAlignment="1">
      <alignment vertical="center" shrinkToFit="1"/>
    </xf>
    <xf numFmtId="165" fontId="57" fillId="0" borderId="0" xfId="2" applyNumberFormat="1" applyFont="1" applyBorder="1" applyAlignment="1">
      <alignment shrinkToFit="1"/>
    </xf>
    <xf numFmtId="0" fontId="59" fillId="0" borderId="0" xfId="1" applyFont="1" applyAlignment="1">
      <alignment vertical="center"/>
    </xf>
    <xf numFmtId="0" fontId="19" fillId="0" borderId="0" xfId="1" applyFont="1" applyBorder="1" applyAlignment="1">
      <alignment horizontal="center" vertical="center"/>
    </xf>
    <xf numFmtId="0" fontId="19" fillId="0" borderId="0" xfId="1" applyFont="1" applyBorder="1" applyAlignment="1">
      <alignment vertical="center"/>
    </xf>
    <xf numFmtId="165" fontId="58" fillId="0" borderId="0" xfId="2" applyNumberFormat="1" applyFont="1" applyBorder="1" applyAlignment="1">
      <alignment vertical="center" shrinkToFit="1"/>
    </xf>
    <xf numFmtId="165" fontId="60" fillId="0" borderId="0" xfId="2" applyNumberFormat="1" applyFont="1" applyBorder="1" applyAlignment="1">
      <alignment vertical="center" shrinkToFit="1"/>
    </xf>
    <xf numFmtId="0" fontId="59" fillId="0" borderId="0" xfId="1" applyFont="1" applyBorder="1" applyAlignment="1">
      <alignment vertical="center"/>
    </xf>
    <xf numFmtId="0" fontId="20" fillId="0" borderId="0" xfId="1" applyFont="1" applyBorder="1" applyAlignment="1"/>
    <xf numFmtId="0" fontId="29" fillId="0" borderId="0" xfId="1" applyFont="1" applyBorder="1" applyAlignment="1">
      <alignment horizontal="center"/>
    </xf>
    <xf numFmtId="43" fontId="2" fillId="0" borderId="0" xfId="2" applyFont="1"/>
    <xf numFmtId="0" fontId="21" fillId="0" borderId="0" xfId="1" applyFont="1" applyAlignment="1">
      <alignment horizontal="left" vertical="top"/>
    </xf>
    <xf numFmtId="0" fontId="30" fillId="0" borderId="0" xfId="1" applyFont="1" applyAlignment="1">
      <alignment horizontal="center" vertical="center"/>
    </xf>
    <xf numFmtId="0" fontId="19" fillId="0" borderId="0" xfId="1" applyFont="1" applyAlignment="1"/>
    <xf numFmtId="165" fontId="19" fillId="0" borderId="0" xfId="1" applyNumberFormat="1" applyFont="1"/>
    <xf numFmtId="0" fontId="2" fillId="0" borderId="0" xfId="1" applyFont="1" applyAlignment="1">
      <alignment horizontal="center"/>
    </xf>
    <xf numFmtId="0" fontId="61" fillId="0" borderId="0" xfId="1" applyFont="1" applyAlignment="1"/>
    <xf numFmtId="0" fontId="62" fillId="0" borderId="0" xfId="1" applyFont="1" applyAlignment="1"/>
    <xf numFmtId="0" fontId="19" fillId="0" borderId="0" xfId="1" applyFont="1" applyAlignment="1">
      <alignment horizontal="center"/>
    </xf>
    <xf numFmtId="43" fontId="19" fillId="0" borderId="0" xfId="2" applyFont="1"/>
    <xf numFmtId="0" fontId="0" fillId="0" borderId="61" xfId="0" applyBorder="1"/>
    <xf numFmtId="0" fontId="0" fillId="0" borderId="62" xfId="0" applyBorder="1"/>
    <xf numFmtId="4" fontId="0" fillId="0" borderId="62" xfId="0" applyNumberFormat="1" applyBorder="1"/>
    <xf numFmtId="0" fontId="0" fillId="0" borderId="63" xfId="0" applyBorder="1"/>
    <xf numFmtId="0" fontId="0" fillId="0" borderId="64" xfId="0" applyBorder="1"/>
    <xf numFmtId="0" fontId="30" fillId="0" borderId="0" xfId="0" applyFont="1" applyBorder="1"/>
    <xf numFmtId="0" fontId="0" fillId="0" borderId="0" xfId="0" applyBorder="1"/>
    <xf numFmtId="0" fontId="0" fillId="0" borderId="65" xfId="0" applyBorder="1"/>
    <xf numFmtId="4" fontId="0" fillId="0" borderId="0" xfId="0" applyNumberFormat="1" applyBorder="1"/>
    <xf numFmtId="0" fontId="28" fillId="0" borderId="0" xfId="0" applyFont="1" applyBorder="1"/>
    <xf numFmtId="0" fontId="31" fillId="0" borderId="0" xfId="0" applyFont="1" applyBorder="1"/>
    <xf numFmtId="0" fontId="64" fillId="0" borderId="0" xfId="0" applyFont="1" applyBorder="1"/>
    <xf numFmtId="0" fontId="36" fillId="0" borderId="0" xfId="0" applyFont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4" fontId="0" fillId="0" borderId="70" xfId="0" applyNumberFormat="1" applyBorder="1"/>
    <xf numFmtId="0" fontId="28" fillId="0" borderId="19" xfId="0" applyFont="1" applyBorder="1"/>
    <xf numFmtId="0" fontId="0" fillId="0" borderId="19" xfId="0" applyBorder="1"/>
    <xf numFmtId="4" fontId="0" fillId="0" borderId="20" xfId="0" applyNumberFormat="1" applyBorder="1"/>
    <xf numFmtId="0" fontId="0" fillId="0" borderId="26" xfId="0" applyBorder="1"/>
    <xf numFmtId="0" fontId="0" fillId="0" borderId="31" xfId="0" applyBorder="1"/>
    <xf numFmtId="0" fontId="29" fillId="0" borderId="0" xfId="1" applyFont="1" applyBorder="1" applyAlignment="1"/>
    <xf numFmtId="0" fontId="30" fillId="0" borderId="0" xfId="1" applyFont="1" applyAlignment="1">
      <alignment vertical="center"/>
    </xf>
    <xf numFmtId="0" fontId="29" fillId="0" borderId="0" xfId="1" applyFont="1" applyBorder="1" applyAlignment="1">
      <alignment vertical="center"/>
    </xf>
    <xf numFmtId="0" fontId="30" fillId="0" borderId="64" xfId="0" applyFont="1" applyBorder="1"/>
    <xf numFmtId="0" fontId="36" fillId="0" borderId="64" xfId="0" applyFont="1" applyBorder="1"/>
    <xf numFmtId="0" fontId="31" fillId="0" borderId="64" xfId="0" applyFont="1" applyBorder="1"/>
    <xf numFmtId="0" fontId="27" fillId="0" borderId="0" xfId="0" applyFont="1" applyAlignment="1">
      <alignment horizontal="left" vertical="center" indent="1"/>
    </xf>
    <xf numFmtId="0" fontId="26" fillId="0" borderId="0" xfId="0" applyFont="1" applyAlignment="1">
      <alignment horizontal="center"/>
    </xf>
    <xf numFmtId="0" fontId="28" fillId="0" borderId="0" xfId="1" applyFont="1" applyAlignment="1"/>
    <xf numFmtId="0" fontId="28" fillId="0" borderId="0" xfId="1" applyFont="1" applyAlignment="1" applyProtection="1">
      <protection locked="0"/>
    </xf>
    <xf numFmtId="0" fontId="30" fillId="0" borderId="0" xfId="0" applyFont="1" applyFill="1" applyBorder="1" applyAlignment="1">
      <alignment horizontal="center" vertical="center"/>
    </xf>
    <xf numFmtId="0" fontId="22" fillId="0" borderId="0" xfId="0" applyFont="1"/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30" fillId="0" borderId="19" xfId="0" applyFont="1" applyBorder="1"/>
    <xf numFmtId="0" fontId="0" fillId="0" borderId="0" xfId="0" applyFill="1"/>
    <xf numFmtId="0" fontId="30" fillId="0" borderId="0" xfId="0" applyFont="1" applyFill="1" applyBorder="1" applyAlignment="1">
      <alignment vertical="center"/>
    </xf>
    <xf numFmtId="0" fontId="30" fillId="0" borderId="10" xfId="0" applyFont="1" applyFill="1" applyBorder="1" applyAlignment="1">
      <alignment horizontal="center" vertical="center"/>
    </xf>
    <xf numFmtId="4" fontId="0" fillId="0" borderId="53" xfId="0" applyNumberFormat="1" applyBorder="1"/>
    <xf numFmtId="4" fontId="0" fillId="0" borderId="32" xfId="0" applyNumberFormat="1" applyBorder="1"/>
    <xf numFmtId="4" fontId="0" fillId="0" borderId="25" xfId="0" applyNumberFormat="1" applyBorder="1"/>
    <xf numFmtId="0" fontId="0" fillId="0" borderId="70" xfId="0" applyBorder="1"/>
    <xf numFmtId="0" fontId="0" fillId="0" borderId="20" xfId="0" applyBorder="1"/>
    <xf numFmtId="0" fontId="36" fillId="0" borderId="20" xfId="0" applyFont="1" applyBorder="1"/>
    <xf numFmtId="0" fontId="31" fillId="0" borderId="20" xfId="0" applyFont="1" applyBorder="1"/>
    <xf numFmtId="0" fontId="63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center"/>
    </xf>
    <xf numFmtId="0" fontId="68" fillId="0" borderId="0" xfId="0" applyFont="1" applyBorder="1"/>
    <xf numFmtId="0" fontId="68" fillId="0" borderId="0" xfId="0" applyFont="1" applyBorder="1" applyAlignment="1">
      <alignment wrapText="1"/>
    </xf>
    <xf numFmtId="0" fontId="69" fillId="0" borderId="0" xfId="0" applyFont="1" applyBorder="1"/>
    <xf numFmtId="0" fontId="2" fillId="0" borderId="0" xfId="1" applyFont="1" applyBorder="1" applyAlignment="1"/>
    <xf numFmtId="0" fontId="28" fillId="0" borderId="19" xfId="0" applyFont="1" applyBorder="1" applyAlignment="1">
      <alignment horizontal="left" indent="2"/>
    </xf>
    <xf numFmtId="0" fontId="31" fillId="0" borderId="19" xfId="0" applyFont="1" applyBorder="1" applyAlignment="1">
      <alignment horizontal="left" indent="4"/>
    </xf>
    <xf numFmtId="0" fontId="36" fillId="0" borderId="19" xfId="0" applyFont="1" applyBorder="1"/>
    <xf numFmtId="0" fontId="31" fillId="0" borderId="19" xfId="0" applyFont="1" applyBorder="1" applyAlignment="1">
      <alignment horizontal="left" indent="6"/>
    </xf>
    <xf numFmtId="0" fontId="31" fillId="0" borderId="19" xfId="0" applyFont="1" applyBorder="1" applyAlignment="1">
      <alignment horizontal="left" wrapText="1" indent="4"/>
    </xf>
    <xf numFmtId="0" fontId="31" fillId="0" borderId="69" xfId="0" applyFont="1" applyBorder="1"/>
    <xf numFmtId="0" fontId="31" fillId="0" borderId="19" xfId="0" applyFont="1" applyBorder="1"/>
    <xf numFmtId="0" fontId="31" fillId="0" borderId="19" xfId="0" applyFont="1" applyBorder="1" applyAlignment="1">
      <alignment horizontal="left" indent="3"/>
    </xf>
    <xf numFmtId="0" fontId="27" fillId="0" borderId="0" xfId="35" applyFont="1"/>
    <xf numFmtId="0" fontId="22" fillId="0" borderId="32" xfId="35" applyFont="1" applyBorder="1" applyAlignment="1">
      <alignment horizontal="left"/>
    </xf>
    <xf numFmtId="49" fontId="31" fillId="0" borderId="32" xfId="1" applyNumberFormat="1" applyFont="1" applyFill="1" applyBorder="1" applyAlignment="1">
      <alignment horizontal="left" vertical="center"/>
    </xf>
    <xf numFmtId="0" fontId="27" fillId="0" borderId="69" xfId="35" applyFont="1" applyFill="1" applyBorder="1" applyAlignment="1">
      <alignment horizontal="center"/>
    </xf>
    <xf numFmtId="0" fontId="27" fillId="0" borderId="53" xfId="35" applyFont="1" applyFill="1" applyBorder="1" applyAlignment="1">
      <alignment horizontal="center"/>
    </xf>
    <xf numFmtId="0" fontId="27" fillId="0" borderId="32" xfId="35" applyFont="1" applyFill="1" applyBorder="1" applyAlignment="1">
      <alignment horizontal="center"/>
    </xf>
    <xf numFmtId="49" fontId="31" fillId="0" borderId="32" xfId="1" applyNumberFormat="1" applyFont="1" applyFill="1" applyBorder="1" applyAlignment="1">
      <alignment horizontal="center" vertical="center"/>
    </xf>
    <xf numFmtId="49" fontId="28" fillId="0" borderId="32" xfId="1" applyNumberFormat="1" applyFont="1" applyFill="1" applyBorder="1" applyAlignment="1">
      <alignment horizontal="center" vertical="center"/>
    </xf>
    <xf numFmtId="0" fontId="22" fillId="0" borderId="32" xfId="35" applyFont="1" applyBorder="1" applyAlignment="1">
      <alignment horizontal="center"/>
    </xf>
    <xf numFmtId="2" fontId="18" fillId="0" borderId="0" xfId="15" applyNumberFormat="1" applyFont="1" applyAlignment="1">
      <alignment horizontal="center" vertical="center"/>
    </xf>
    <xf numFmtId="2" fontId="18" fillId="0" borderId="0" xfId="15" applyNumberFormat="1" applyFont="1" applyAlignment="1">
      <alignment vertical="center"/>
    </xf>
    <xf numFmtId="0" fontId="27" fillId="0" borderId="0" xfId="1" applyFont="1"/>
    <xf numFmtId="0" fontId="27" fillId="0" borderId="0" xfId="1" applyFont="1" applyFill="1"/>
    <xf numFmtId="43" fontId="2" fillId="0" borderId="0" xfId="1" applyNumberFormat="1" applyFont="1"/>
    <xf numFmtId="0" fontId="68" fillId="0" borderId="0" xfId="15" applyFont="1" applyFill="1"/>
    <xf numFmtId="0" fontId="2" fillId="0" borderId="0" xfId="15" applyFont="1"/>
    <xf numFmtId="0" fontId="68" fillId="0" borderId="0" xfId="1" applyFont="1" applyFill="1"/>
    <xf numFmtId="0" fontId="68" fillId="0" borderId="0" xfId="1" applyFont="1" applyFill="1" applyAlignment="1">
      <alignment horizontal="center"/>
    </xf>
    <xf numFmtId="0" fontId="68" fillId="0" borderId="0" xfId="1" applyFont="1" applyAlignment="1">
      <alignment horizontal="center"/>
    </xf>
    <xf numFmtId="2" fontId="30" fillId="0" borderId="0" xfId="15" applyNumberFormat="1" applyFont="1" applyAlignment="1">
      <alignment vertical="center"/>
    </xf>
    <xf numFmtId="0" fontId="28" fillId="0" borderId="0" xfId="1" applyFont="1" applyAlignment="1">
      <alignment horizontal="left" vertical="center" wrapText="1"/>
    </xf>
    <xf numFmtId="0" fontId="2" fillId="0" borderId="0" xfId="1" applyFont="1" applyBorder="1"/>
    <xf numFmtId="0" fontId="68" fillId="0" borderId="0" xfId="15" applyFont="1" applyFill="1" applyBorder="1"/>
    <xf numFmtId="0" fontId="30" fillId="0" borderId="0" xfId="1" applyFont="1" applyAlignment="1">
      <alignment horizontal="center" vertical="center"/>
    </xf>
    <xf numFmtId="0" fontId="15" fillId="0" borderId="0" xfId="35" applyBorder="1" applyAlignment="1">
      <alignment horizontal="center"/>
    </xf>
    <xf numFmtId="0" fontId="23" fillId="0" borderId="0" xfId="35" applyFont="1" applyAlignment="1">
      <alignment horizontal="center"/>
    </xf>
    <xf numFmtId="0" fontId="33" fillId="0" borderId="0" xfId="35" applyFont="1" applyAlignment="1">
      <alignment horizontal="center"/>
    </xf>
    <xf numFmtId="0" fontId="29" fillId="0" borderId="0" xfId="1" applyFont="1" applyFill="1" applyBorder="1" applyAlignment="1"/>
    <xf numFmtId="0" fontId="29" fillId="0" borderId="0" xfId="1" applyFont="1" applyFill="1" applyAlignment="1"/>
    <xf numFmtId="43" fontId="28" fillId="0" borderId="0" xfId="2" applyFont="1" applyAlignment="1">
      <alignment horizontal="center"/>
    </xf>
    <xf numFmtId="49" fontId="30" fillId="0" borderId="0" xfId="35" applyNumberFormat="1" applyFont="1" applyAlignment="1">
      <alignment horizontal="left" vertical="center"/>
    </xf>
    <xf numFmtId="0" fontId="19" fillId="0" borderId="0" xfId="35" applyFont="1" applyAlignment="1">
      <alignment vertical="center"/>
    </xf>
    <xf numFmtId="43" fontId="19" fillId="0" borderId="0" xfId="35" applyNumberFormat="1" applyFont="1" applyAlignment="1">
      <alignment vertical="center"/>
    </xf>
    <xf numFmtId="10" fontId="19" fillId="0" borderId="0" xfId="35" applyNumberFormat="1" applyFont="1" applyAlignment="1">
      <alignment vertical="center"/>
    </xf>
    <xf numFmtId="49" fontId="21" fillId="0" borderId="0" xfId="35" applyNumberFormat="1" applyFont="1" applyAlignment="1">
      <alignment horizontal="left" vertical="center"/>
    </xf>
    <xf numFmtId="49" fontId="72" fillId="0" borderId="0" xfId="35" applyNumberFormat="1" applyFont="1" applyAlignment="1">
      <alignment horizontal="left" vertical="center"/>
    </xf>
    <xf numFmtId="10" fontId="30" fillId="0" borderId="0" xfId="35" applyNumberFormat="1" applyFont="1" applyAlignment="1">
      <alignment horizontal="center" vertical="center"/>
    </xf>
    <xf numFmtId="0" fontId="2" fillId="0" borderId="0" xfId="35" applyFont="1"/>
    <xf numFmtId="0" fontId="73" fillId="0" borderId="0" xfId="35" applyFont="1"/>
    <xf numFmtId="49" fontId="28" fillId="0" borderId="0" xfId="35" applyNumberFormat="1" applyFont="1" applyAlignment="1">
      <alignment horizontal="left" vertical="center"/>
    </xf>
    <xf numFmtId="49" fontId="66" fillId="0" borderId="0" xfId="35" applyNumberFormat="1" applyFont="1" applyAlignment="1">
      <alignment horizontal="left" vertical="center"/>
    </xf>
    <xf numFmtId="165" fontId="31" fillId="0" borderId="32" xfId="0" applyNumberFormat="1" applyFont="1" applyBorder="1"/>
    <xf numFmtId="165" fontId="0" fillId="0" borderId="32" xfId="0" applyNumberFormat="1" applyBorder="1"/>
    <xf numFmtId="165" fontId="28" fillId="0" borderId="32" xfId="0" applyNumberFormat="1" applyFont="1" applyBorder="1"/>
    <xf numFmtId="4" fontId="28" fillId="4" borderId="22" xfId="1" applyNumberFormat="1" applyFont="1" applyFill="1" applyBorder="1" applyAlignment="1">
      <alignment vertical="center"/>
    </xf>
    <xf numFmtId="9" fontId="28" fillId="4" borderId="22" xfId="37" applyFont="1" applyFill="1" applyBorder="1" applyAlignment="1">
      <alignment vertical="center"/>
    </xf>
    <xf numFmtId="4" fontId="31" fillId="0" borderId="22" xfId="1" applyNumberFormat="1" applyFont="1" applyFill="1" applyBorder="1" applyAlignment="1">
      <alignment vertical="center"/>
    </xf>
    <xf numFmtId="10" fontId="31" fillId="0" borderId="22" xfId="28" applyNumberFormat="1" applyFont="1" applyFill="1" applyBorder="1" applyAlignment="1">
      <alignment vertical="center"/>
    </xf>
    <xf numFmtId="4" fontId="28" fillId="0" borderId="22" xfId="1" applyNumberFormat="1" applyFont="1" applyFill="1" applyBorder="1" applyAlignment="1">
      <alignment vertical="center"/>
    </xf>
    <xf numFmtId="10" fontId="31" fillId="0" borderId="22" xfId="28" applyNumberFormat="1" applyFont="1" applyFill="1" applyBorder="1" applyAlignment="1">
      <alignment horizontal="right" vertical="center"/>
    </xf>
    <xf numFmtId="4" fontId="28" fillId="0" borderId="22" xfId="1" applyNumberFormat="1" applyFont="1" applyFill="1" applyBorder="1" applyAlignment="1">
      <alignment horizontal="right" vertical="center"/>
    </xf>
    <xf numFmtId="10" fontId="31" fillId="0" borderId="22" xfId="28" applyNumberFormat="1" applyFont="1" applyBorder="1" applyAlignment="1">
      <alignment vertical="center"/>
    </xf>
    <xf numFmtId="4" fontId="28" fillId="0" borderId="22" xfId="1" applyNumberFormat="1" applyFont="1" applyBorder="1" applyAlignment="1">
      <alignment vertical="center"/>
    </xf>
    <xf numFmtId="9" fontId="28" fillId="6" borderId="22" xfId="37" applyFont="1" applyFill="1" applyBorder="1" applyAlignment="1">
      <alignment vertical="center"/>
    </xf>
    <xf numFmtId="44" fontId="74" fillId="6" borderId="22" xfId="3" applyNumberFormat="1" applyFont="1" applyFill="1" applyBorder="1" applyAlignment="1">
      <alignment vertical="center"/>
    </xf>
    <xf numFmtId="165" fontId="28" fillId="4" borderId="22" xfId="1" applyNumberFormat="1" applyFont="1" applyFill="1" applyBorder="1" applyAlignment="1">
      <alignment vertical="center"/>
    </xf>
    <xf numFmtId="165" fontId="31" fillId="0" borderId="22" xfId="1" applyNumberFormat="1" applyFont="1" applyFill="1" applyBorder="1" applyAlignment="1">
      <alignment vertical="center"/>
    </xf>
    <xf numFmtId="165" fontId="31" fillId="0" borderId="22" xfId="1" applyNumberFormat="1" applyFont="1" applyFill="1" applyBorder="1" applyAlignment="1">
      <alignment horizontal="right" vertical="center"/>
    </xf>
    <xf numFmtId="165" fontId="31" fillId="0" borderId="22" xfId="1" applyNumberFormat="1" applyFont="1" applyBorder="1" applyAlignment="1">
      <alignment vertical="center"/>
    </xf>
    <xf numFmtId="165" fontId="31" fillId="4" borderId="22" xfId="1" applyNumberFormat="1" applyFont="1" applyFill="1" applyBorder="1" applyAlignment="1">
      <alignment vertical="center"/>
    </xf>
    <xf numFmtId="165" fontId="31" fillId="0" borderId="22" xfId="3" applyNumberFormat="1" applyFont="1" applyFill="1" applyBorder="1" applyAlignment="1">
      <alignment vertical="center"/>
    </xf>
    <xf numFmtId="165" fontId="19" fillId="0" borderId="22" xfId="1" applyNumberFormat="1" applyFont="1" applyBorder="1" applyAlignment="1">
      <alignment vertical="center"/>
    </xf>
    <xf numFmtId="165" fontId="31" fillId="0" borderId="69" xfId="0" applyNumberFormat="1" applyFont="1" applyBorder="1"/>
    <xf numFmtId="165" fontId="31" fillId="0" borderId="53" xfId="0" applyNumberFormat="1" applyFont="1" applyBorder="1"/>
    <xf numFmtId="165" fontId="31" fillId="0" borderId="19" xfId="0" applyNumberFormat="1" applyFont="1" applyBorder="1"/>
    <xf numFmtId="165" fontId="0" fillId="0" borderId="19" xfId="0" applyNumberFormat="1" applyBorder="1"/>
    <xf numFmtId="165" fontId="31" fillId="0" borderId="0" xfId="0" applyNumberFormat="1" applyFont="1" applyBorder="1"/>
    <xf numFmtId="165" fontId="31" fillId="0" borderId="20" xfId="0" applyNumberFormat="1" applyFont="1" applyBorder="1"/>
    <xf numFmtId="165" fontId="0" fillId="0" borderId="0" xfId="0" applyNumberFormat="1" applyBorder="1"/>
    <xf numFmtId="165" fontId="0" fillId="0" borderId="20" xfId="0" applyNumberFormat="1" applyBorder="1"/>
    <xf numFmtId="165" fontId="36" fillId="0" borderId="0" xfId="0" applyNumberFormat="1" applyFont="1" applyBorder="1"/>
    <xf numFmtId="165" fontId="36" fillId="0" borderId="20" xfId="0" applyNumberFormat="1" applyFont="1" applyBorder="1"/>
    <xf numFmtId="165" fontId="68" fillId="0" borderId="0" xfId="0" applyNumberFormat="1" applyFont="1" applyBorder="1"/>
    <xf numFmtId="165" fontId="69" fillId="0" borderId="0" xfId="0" applyNumberFormat="1" applyFont="1" applyBorder="1"/>
    <xf numFmtId="165" fontId="30" fillId="0" borderId="32" xfId="0" applyNumberFormat="1" applyFont="1" applyBorder="1"/>
    <xf numFmtId="165" fontId="36" fillId="0" borderId="32" xfId="0" applyNumberFormat="1" applyFont="1" applyBorder="1"/>
    <xf numFmtId="165" fontId="27" fillId="0" borderId="65" xfId="0" applyNumberFormat="1" applyFont="1" applyBorder="1"/>
    <xf numFmtId="165" fontId="65" fillId="0" borderId="65" xfId="0" applyNumberFormat="1" applyFont="1" applyBorder="1"/>
    <xf numFmtId="165" fontId="31" fillId="0" borderId="65" xfId="0" applyNumberFormat="1" applyFont="1" applyBorder="1"/>
    <xf numFmtId="165" fontId="22" fillId="0" borderId="65" xfId="0" applyNumberFormat="1" applyFont="1" applyBorder="1"/>
    <xf numFmtId="165" fontId="30" fillId="0" borderId="65" xfId="0" applyNumberFormat="1" applyFont="1" applyBorder="1"/>
    <xf numFmtId="165" fontId="22" fillId="0" borderId="68" xfId="0" applyNumberFormat="1" applyFont="1" applyBorder="1"/>
    <xf numFmtId="0" fontId="0" fillId="0" borderId="53" xfId="0" applyBorder="1"/>
    <xf numFmtId="0" fontId="28" fillId="0" borderId="32" xfId="0" applyFont="1" applyBorder="1"/>
    <xf numFmtId="0" fontId="0" fillId="0" borderId="32" xfId="0" applyBorder="1"/>
    <xf numFmtId="0" fontId="31" fillId="0" borderId="32" xfId="0" applyFont="1" applyBorder="1"/>
    <xf numFmtId="165" fontId="0" fillId="0" borderId="53" xfId="0" applyNumberFormat="1" applyBorder="1"/>
    <xf numFmtId="165" fontId="64" fillId="0" borderId="0" xfId="0" applyNumberFormat="1" applyFont="1" applyBorder="1"/>
    <xf numFmtId="165" fontId="19" fillId="0" borderId="15" xfId="2" applyNumberFormat="1" applyFont="1" applyBorder="1" applyAlignment="1" applyProtection="1">
      <alignment vertical="center" shrinkToFit="1"/>
      <protection locked="0"/>
    </xf>
    <xf numFmtId="165" fontId="19" fillId="0" borderId="16" xfId="2" applyNumberFormat="1" applyFont="1" applyBorder="1" applyAlignment="1" applyProtection="1">
      <alignment vertical="center" shrinkToFit="1"/>
      <protection locked="0"/>
    </xf>
    <xf numFmtId="165" fontId="19" fillId="0" borderId="58" xfId="2" applyNumberFormat="1" applyFont="1" applyFill="1" applyBorder="1" applyAlignment="1" applyProtection="1">
      <alignment vertical="center" shrinkToFit="1"/>
    </xf>
    <xf numFmtId="165" fontId="19" fillId="0" borderId="18" xfId="2" applyNumberFormat="1" applyFont="1" applyFill="1" applyBorder="1" applyAlignment="1" applyProtection="1">
      <alignment vertical="center" shrinkToFit="1"/>
    </xf>
    <xf numFmtId="165" fontId="19" fillId="0" borderId="17" xfId="2" applyNumberFormat="1" applyFont="1" applyFill="1" applyBorder="1" applyAlignment="1" applyProtection="1">
      <alignment vertical="center" shrinkToFit="1"/>
    </xf>
    <xf numFmtId="165" fontId="19" fillId="0" borderId="14" xfId="2" applyNumberFormat="1" applyFont="1" applyFill="1" applyBorder="1" applyAlignment="1" applyProtection="1">
      <alignment vertical="center" shrinkToFit="1"/>
    </xf>
    <xf numFmtId="165" fontId="19" fillId="0" borderId="15" xfId="2" applyNumberFormat="1" applyFont="1" applyFill="1" applyBorder="1" applyAlignment="1" applyProtection="1">
      <alignment vertical="center" shrinkToFit="1"/>
    </xf>
    <xf numFmtId="165" fontId="19" fillId="0" borderId="16" xfId="2" applyNumberFormat="1" applyFont="1" applyFill="1" applyBorder="1" applyAlignment="1" applyProtection="1">
      <alignment vertical="center" shrinkToFit="1"/>
    </xf>
    <xf numFmtId="165" fontId="19" fillId="0" borderId="20" xfId="2" applyNumberFormat="1" applyFont="1" applyFill="1" applyBorder="1" applyAlignment="1" applyProtection="1">
      <alignment vertical="center" shrinkToFit="1"/>
    </xf>
    <xf numFmtId="165" fontId="19" fillId="0" borderId="19" xfId="2" applyNumberFormat="1" applyFont="1" applyFill="1" applyBorder="1" applyAlignment="1" applyProtection="1">
      <alignment vertical="center" shrinkToFit="1"/>
    </xf>
    <xf numFmtId="0" fontId="31" fillId="0" borderId="0" xfId="35" applyFont="1"/>
    <xf numFmtId="2" fontId="29" fillId="0" borderId="0" xfId="15" applyNumberFormat="1" applyFont="1" applyAlignment="1">
      <alignment vertical="center"/>
    </xf>
    <xf numFmtId="0" fontId="29" fillId="0" borderId="0" xfId="15" applyFont="1" applyAlignment="1">
      <alignment horizontal="center" vertical="center"/>
    </xf>
    <xf numFmtId="0" fontId="75" fillId="0" borderId="0" xfId="15" applyFont="1" applyAlignment="1">
      <alignment horizontal="center" vertical="center"/>
    </xf>
    <xf numFmtId="0" fontId="30" fillId="0" borderId="28" xfId="15" applyFont="1" applyBorder="1" applyAlignment="1">
      <alignment horizontal="center" vertical="center" wrapText="1"/>
    </xf>
    <xf numFmtId="0" fontId="30" fillId="0" borderId="28" xfId="15" applyFont="1" applyBorder="1" applyAlignment="1">
      <alignment vertical="center" wrapText="1"/>
    </xf>
    <xf numFmtId="43" fontId="31" fillId="0" borderId="28" xfId="3" applyNumberFormat="1" applyFont="1" applyFill="1" applyBorder="1" applyAlignment="1">
      <alignment vertical="center"/>
    </xf>
    <xf numFmtId="43" fontId="31" fillId="0" borderId="28" xfId="15" applyNumberFormat="1" applyFont="1" applyFill="1" applyBorder="1" applyAlignment="1">
      <alignment vertical="center"/>
    </xf>
    <xf numFmtId="0" fontId="2" fillId="0" borderId="0" xfId="15" applyFont="1" applyFill="1"/>
    <xf numFmtId="166" fontId="48" fillId="0" borderId="0" xfId="3" applyFont="1"/>
    <xf numFmtId="40" fontId="48" fillId="0" borderId="0" xfId="3" applyNumberFormat="1" applyFont="1"/>
    <xf numFmtId="0" fontId="48" fillId="0" borderId="0" xfId="15" applyFont="1"/>
    <xf numFmtId="0" fontId="2" fillId="0" borderId="0" xfId="35" applyFont="1" applyAlignment="1">
      <alignment vertical="center"/>
    </xf>
    <xf numFmtId="43" fontId="2" fillId="0" borderId="0" xfId="35" applyNumberFormat="1" applyFont="1" applyAlignment="1">
      <alignment vertical="center"/>
    </xf>
    <xf numFmtId="0" fontId="30" fillId="0" borderId="0" xfId="15" applyFont="1" applyAlignment="1">
      <alignment horizontal="center" vertical="center"/>
    </xf>
    <xf numFmtId="2" fontId="29" fillId="0" borderId="0" xfId="15" applyNumberFormat="1" applyFont="1" applyAlignment="1">
      <alignment horizontal="center" vertical="center"/>
    </xf>
    <xf numFmtId="0" fontId="68" fillId="0" borderId="0" xfId="35" applyFont="1"/>
    <xf numFmtId="0" fontId="76" fillId="0" borderId="0" xfId="15" applyFont="1" applyAlignment="1">
      <alignment horizontal="center" vertical="center"/>
    </xf>
    <xf numFmtId="0" fontId="77" fillId="0" borderId="0" xfId="35" applyFont="1"/>
    <xf numFmtId="165" fontId="31" fillId="0" borderId="28" xfId="3" applyNumberFormat="1" applyFont="1" applyFill="1" applyBorder="1" applyAlignment="1">
      <alignment vertical="center"/>
    </xf>
    <xf numFmtId="0" fontId="28" fillId="0" borderId="0" xfId="15" applyFont="1" applyAlignment="1">
      <alignment horizontal="center"/>
    </xf>
    <xf numFmtId="0" fontId="31" fillId="0" borderId="0" xfId="15" applyFont="1" applyAlignment="1">
      <alignment horizontal="center"/>
    </xf>
    <xf numFmtId="0" fontId="23" fillId="0" borderId="0" xfId="35" applyFont="1"/>
    <xf numFmtId="0" fontId="24" fillId="0" borderId="0" xfId="15" applyFont="1" applyAlignment="1"/>
    <xf numFmtId="0" fontId="33" fillId="0" borderId="0" xfId="0" applyFont="1"/>
    <xf numFmtId="0" fontId="28" fillId="0" borderId="0" xfId="0" applyFont="1" applyAlignment="1">
      <alignment horizontal="center"/>
    </xf>
    <xf numFmtId="0" fontId="26" fillId="0" borderId="49" xfId="0" applyFont="1" applyBorder="1" applyAlignment="1">
      <alignment horizontal="center" vertical="center" wrapText="1"/>
    </xf>
    <xf numFmtId="0" fontId="26" fillId="0" borderId="49" xfId="0" applyFont="1" applyBorder="1" applyAlignment="1">
      <alignment vertical="center" wrapText="1"/>
    </xf>
    <xf numFmtId="10" fontId="30" fillId="0" borderId="0" xfId="35" applyNumberFormat="1" applyFont="1" applyAlignment="1">
      <alignment horizontal="right" vertical="center"/>
    </xf>
    <xf numFmtId="0" fontId="80" fillId="0" borderId="48" xfId="0" applyFont="1" applyBorder="1" applyAlignment="1">
      <alignment vertical="center"/>
    </xf>
    <xf numFmtId="0" fontId="46" fillId="0" borderId="48" xfId="0" applyFont="1" applyBorder="1" applyAlignment="1">
      <alignment vertical="center"/>
    </xf>
    <xf numFmtId="0" fontId="81" fillId="0" borderId="0" xfId="35" applyFont="1"/>
    <xf numFmtId="0" fontId="46" fillId="0" borderId="0" xfId="35" applyFont="1"/>
    <xf numFmtId="0" fontId="46" fillId="0" borderId="48" xfId="0" applyFont="1" applyBorder="1" applyAlignment="1">
      <alignment horizontal="justify" vertical="center" wrapText="1"/>
    </xf>
    <xf numFmtId="0" fontId="82" fillId="0" borderId="71" xfId="0" applyFont="1" applyBorder="1" applyAlignment="1">
      <alignment horizontal="center" vertical="center"/>
    </xf>
    <xf numFmtId="0" fontId="82" fillId="0" borderId="71" xfId="0" applyFont="1" applyBorder="1" applyAlignment="1">
      <alignment vertical="center" wrapText="1"/>
    </xf>
    <xf numFmtId="0" fontId="46" fillId="0" borderId="71" xfId="0" applyFont="1" applyBorder="1" applyAlignment="1">
      <alignment horizontal="justify" vertical="center"/>
    </xf>
    <xf numFmtId="0" fontId="29" fillId="0" borderId="0" xfId="1" applyFont="1" applyAlignment="1" applyProtection="1">
      <protection locked="0"/>
    </xf>
    <xf numFmtId="0" fontId="83" fillId="0" borderId="0" xfId="1" applyFont="1" applyAlignment="1"/>
    <xf numFmtId="43" fontId="83" fillId="0" borderId="0" xfId="2" applyFont="1" applyAlignment="1"/>
    <xf numFmtId="169" fontId="83" fillId="0" borderId="0" xfId="11" applyNumberFormat="1" applyFont="1" applyAlignment="1">
      <alignment horizontal="centerContinuous"/>
    </xf>
    <xf numFmtId="0" fontId="84" fillId="0" borderId="0" xfId="1" applyFont="1" applyFill="1"/>
    <xf numFmtId="0" fontId="76" fillId="0" borderId="0" xfId="1" applyFont="1" applyFill="1"/>
    <xf numFmtId="43" fontId="85" fillId="0" borderId="33" xfId="2" applyFont="1" applyBorder="1" applyAlignment="1">
      <alignment vertical="center"/>
    </xf>
    <xf numFmtId="0" fontId="85" fillId="0" borderId="33" xfId="1" applyFont="1" applyBorder="1" applyAlignment="1">
      <alignment horizontal="center" vertical="center" wrapText="1"/>
    </xf>
    <xf numFmtId="0" fontId="85" fillId="0" borderId="33" xfId="1" applyFont="1" applyBorder="1" applyAlignment="1">
      <alignment horizontal="center" vertical="center"/>
    </xf>
    <xf numFmtId="168" fontId="86" fillId="0" borderId="0" xfId="1" applyNumberFormat="1" applyFont="1" applyAlignment="1">
      <alignment vertical="center"/>
    </xf>
    <xf numFmtId="0" fontId="86" fillId="0" borderId="0" xfId="1" applyFont="1" applyAlignment="1">
      <alignment vertical="center"/>
    </xf>
    <xf numFmtId="43" fontId="86" fillId="0" borderId="33" xfId="2" applyFont="1" applyBorder="1" applyAlignment="1">
      <alignment vertical="center" wrapText="1"/>
    </xf>
    <xf numFmtId="0" fontId="86" fillId="0" borderId="33" xfId="1" applyFont="1" applyBorder="1" applyAlignment="1">
      <alignment horizontal="center" vertical="center" wrapText="1"/>
    </xf>
    <xf numFmtId="0" fontId="86" fillId="0" borderId="33" xfId="1" applyFont="1" applyBorder="1" applyAlignment="1">
      <alignment horizontal="center" vertical="center"/>
    </xf>
    <xf numFmtId="43" fontId="86" fillId="0" borderId="33" xfId="2" applyFont="1" applyBorder="1" applyAlignment="1">
      <alignment vertical="center"/>
    </xf>
    <xf numFmtId="17" fontId="86" fillId="0" borderId="33" xfId="1" applyNumberFormat="1" applyFont="1" applyBorder="1" applyAlignment="1">
      <alignment horizontal="center" vertical="center" wrapText="1"/>
    </xf>
    <xf numFmtId="43" fontId="87" fillId="0" borderId="33" xfId="2" applyFont="1" applyFill="1" applyBorder="1" applyAlignment="1">
      <alignment vertical="center"/>
    </xf>
    <xf numFmtId="43" fontId="86" fillId="0" borderId="33" xfId="2" applyFont="1" applyFill="1" applyBorder="1" applyAlignment="1">
      <alignment vertical="center"/>
    </xf>
    <xf numFmtId="43" fontId="86" fillId="0" borderId="33" xfId="2" applyNumberFormat="1" applyFont="1" applyFill="1" applyBorder="1" applyAlignment="1">
      <alignment vertical="center"/>
    </xf>
    <xf numFmtId="0" fontId="88" fillId="0" borderId="0" xfId="1" applyFont="1"/>
    <xf numFmtId="43" fontId="88" fillId="0" borderId="0" xfId="2" applyFont="1"/>
    <xf numFmtId="0" fontId="18" fillId="0" borderId="0" xfId="1" applyFont="1" applyAlignment="1" applyProtection="1">
      <alignment horizontal="center"/>
      <protection locked="0"/>
    </xf>
    <xf numFmtId="0" fontId="26" fillId="0" borderId="0" xfId="0" applyFont="1" applyAlignment="1">
      <alignment horizontal="right" vertical="center" indent="7"/>
    </xf>
    <xf numFmtId="0" fontId="77" fillId="0" borderId="0" xfId="0" applyFont="1" applyAlignment="1">
      <alignment horizontal="center" vertical="center"/>
    </xf>
    <xf numFmtId="0" fontId="89" fillId="0" borderId="0" xfId="0" applyFont="1" applyAlignment="1">
      <alignment horizontal="left" vertical="center" indent="1"/>
    </xf>
    <xf numFmtId="0" fontId="35" fillId="0" borderId="0" xfId="0" applyFont="1" applyAlignment="1">
      <alignment vertical="center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left" vertical="center" indent="7"/>
    </xf>
    <xf numFmtId="0" fontId="26" fillId="0" borderId="42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92" fillId="0" borderId="0" xfId="0" applyFont="1" applyAlignment="1">
      <alignment horizontal="left" vertical="center"/>
    </xf>
    <xf numFmtId="0" fontId="46" fillId="0" borderId="73" xfId="0" applyFont="1" applyBorder="1" applyAlignment="1">
      <alignment horizontal="left" vertical="center" wrapText="1"/>
    </xf>
    <xf numFmtId="0" fontId="2" fillId="0" borderId="0" xfId="35" applyFont="1" applyProtection="1"/>
    <xf numFmtId="0" fontId="19" fillId="0" borderId="0" xfId="35" applyNumberFormat="1" applyFont="1" applyFill="1" applyBorder="1" applyAlignment="1" applyProtection="1"/>
    <xf numFmtId="0" fontId="30" fillId="0" borderId="0" xfId="35" applyFont="1" applyAlignment="1" applyProtection="1">
      <alignment horizontal="center"/>
    </xf>
    <xf numFmtId="0" fontId="19" fillId="0" borderId="0" xfId="35" applyNumberFormat="1" applyFont="1" applyFill="1" applyBorder="1" applyAlignment="1" applyProtection="1">
      <alignment horizontal="left"/>
    </xf>
    <xf numFmtId="43" fontId="19" fillId="0" borderId="0" xfId="35" applyNumberFormat="1" applyFont="1" applyFill="1" applyBorder="1" applyAlignment="1" applyProtection="1"/>
    <xf numFmtId="0" fontId="20" fillId="0" borderId="0" xfId="35" applyNumberFormat="1" applyFont="1" applyFill="1" applyBorder="1" applyAlignment="1" applyProtection="1"/>
    <xf numFmtId="43" fontId="28" fillId="0" borderId="0" xfId="15" applyNumberFormat="1" applyFont="1" applyAlignment="1">
      <alignment horizontal="center"/>
    </xf>
    <xf numFmtId="0" fontId="22" fillId="0" borderId="57" xfId="35" applyFont="1" applyBorder="1"/>
    <xf numFmtId="0" fontId="22" fillId="0" borderId="0" xfId="35" applyFont="1" applyBorder="1"/>
    <xf numFmtId="0" fontId="22" fillId="0" borderId="10" xfId="35" applyFont="1" applyBorder="1"/>
    <xf numFmtId="0" fontId="31" fillId="0" borderId="69" xfId="35" applyNumberFormat="1" applyFont="1" applyFill="1" applyBorder="1" applyAlignment="1" applyProtection="1">
      <alignment vertical="center"/>
    </xf>
    <xf numFmtId="0" fontId="31" fillId="0" borderId="57" xfId="35" applyNumberFormat="1" applyFont="1" applyFill="1" applyBorder="1" applyAlignment="1" applyProtection="1">
      <alignment vertical="center"/>
    </xf>
    <xf numFmtId="0" fontId="31" fillId="0" borderId="57" xfId="35" applyFont="1" applyBorder="1" applyProtection="1"/>
    <xf numFmtId="0" fontId="31" fillId="0" borderId="70" xfId="35" applyFont="1" applyBorder="1" applyProtection="1"/>
    <xf numFmtId="0" fontId="31" fillId="0" borderId="19" xfId="35" applyNumberFormat="1" applyFont="1" applyFill="1" applyBorder="1" applyAlignment="1" applyProtection="1">
      <alignment vertical="center"/>
    </xf>
    <xf numFmtId="0" fontId="31" fillId="0" borderId="0" xfId="35" applyNumberFormat="1" applyFont="1" applyFill="1" applyBorder="1" applyAlignment="1" applyProtection="1">
      <alignment vertical="center"/>
    </xf>
    <xf numFmtId="0" fontId="31" fillId="0" borderId="0" xfId="35" applyFont="1" applyBorder="1" applyProtection="1"/>
    <xf numFmtId="0" fontId="31" fillId="0" borderId="20" xfId="35" applyFont="1" applyBorder="1" applyProtection="1"/>
    <xf numFmtId="0" fontId="64" fillId="0" borderId="19" xfId="35" applyNumberFormat="1" applyFont="1" applyFill="1" applyBorder="1" applyAlignment="1" applyProtection="1">
      <alignment horizontal="left" vertical="center"/>
    </xf>
    <xf numFmtId="0" fontId="36" fillId="0" borderId="0" xfId="35" applyNumberFormat="1" applyFont="1" applyFill="1" applyBorder="1" applyAlignment="1" applyProtection="1">
      <alignment horizontal="left" vertical="center"/>
    </xf>
    <xf numFmtId="0" fontId="31" fillId="0" borderId="0" xfId="35" applyFont="1" applyBorder="1" applyAlignment="1" applyProtection="1">
      <alignment horizontal="left" vertical="center"/>
    </xf>
    <xf numFmtId="0" fontId="64" fillId="0" borderId="26" xfId="35" applyNumberFormat="1" applyFont="1" applyFill="1" applyBorder="1" applyAlignment="1" applyProtection="1">
      <alignment horizontal="left" vertical="center"/>
    </xf>
    <xf numFmtId="0" fontId="36" fillId="0" borderId="10" xfId="35" applyNumberFormat="1" applyFont="1" applyFill="1" applyBorder="1" applyAlignment="1" applyProtection="1">
      <alignment horizontal="left" vertical="center"/>
    </xf>
    <xf numFmtId="0" fontId="36" fillId="0" borderId="31" xfId="35" applyNumberFormat="1" applyFont="1" applyFill="1" applyBorder="1" applyAlignment="1" applyProtection="1">
      <alignment horizontal="left" vertical="center"/>
    </xf>
    <xf numFmtId="0" fontId="30" fillId="0" borderId="0" xfId="35" applyNumberFormat="1" applyFont="1" applyFill="1" applyBorder="1" applyAlignment="1" applyProtection="1">
      <alignment horizontal="center" vertical="center"/>
    </xf>
    <xf numFmtId="0" fontId="27" fillId="0" borderId="0" xfId="35" applyFont="1" applyAlignment="1">
      <alignment horizontal="left"/>
    </xf>
    <xf numFmtId="0" fontId="27" fillId="0" borderId="0" xfId="35" applyFont="1" applyAlignment="1">
      <alignment horizontal="center"/>
    </xf>
    <xf numFmtId="0" fontId="22" fillId="0" borderId="14" xfId="35" applyFont="1" applyBorder="1"/>
    <xf numFmtId="0" fontId="22" fillId="0" borderId="24" xfId="35" applyFont="1" applyBorder="1"/>
    <xf numFmtId="0" fontId="22" fillId="0" borderId="23" xfId="35" applyFont="1" applyBorder="1"/>
    <xf numFmtId="0" fontId="22" fillId="0" borderId="17" xfId="35" applyFont="1" applyBorder="1"/>
    <xf numFmtId="0" fontId="22" fillId="0" borderId="19" xfId="35" applyFont="1" applyBorder="1"/>
    <xf numFmtId="0" fontId="22" fillId="0" borderId="20" xfId="35" applyFont="1" applyBorder="1"/>
    <xf numFmtId="0" fontId="22" fillId="0" borderId="0" xfId="35" applyFont="1" applyBorder="1" applyAlignment="1"/>
    <xf numFmtId="0" fontId="30" fillId="0" borderId="0" xfId="1" applyFont="1" applyAlignment="1"/>
    <xf numFmtId="0" fontId="32" fillId="0" borderId="0" xfId="35" applyFont="1" applyAlignment="1"/>
    <xf numFmtId="0" fontId="22" fillId="0" borderId="53" xfId="35" applyFont="1" applyBorder="1"/>
    <xf numFmtId="0" fontId="68" fillId="0" borderId="0" xfId="1" applyFont="1" applyAlignment="1"/>
    <xf numFmtId="0" fontId="26" fillId="0" borderId="0" xfId="35" applyFont="1" applyBorder="1" applyAlignment="1">
      <alignment horizontal="center"/>
    </xf>
    <xf numFmtId="0" fontId="79" fillId="0" borderId="0" xfId="0" applyFont="1" applyAlignment="1">
      <alignment horizontal="center" vertical="center"/>
    </xf>
    <xf numFmtId="0" fontId="27" fillId="0" borderId="36" xfId="1" applyFont="1" applyFill="1" applyBorder="1" applyAlignment="1">
      <alignment horizontal="center" vertical="center" wrapText="1"/>
    </xf>
    <xf numFmtId="0" fontId="35" fillId="0" borderId="37" xfId="1" applyFont="1" applyFill="1" applyBorder="1" applyAlignment="1">
      <alignment vertical="center" wrapText="1"/>
    </xf>
    <xf numFmtId="0" fontId="22" fillId="0" borderId="36" xfId="1" applyFont="1" applyFill="1" applyBorder="1" applyAlignment="1">
      <alignment horizontal="center" vertical="center" wrapText="1"/>
    </xf>
    <xf numFmtId="0" fontId="22" fillId="0" borderId="37" xfId="1" applyFont="1" applyFill="1" applyBorder="1" applyAlignment="1">
      <alignment vertical="center" wrapText="1"/>
    </xf>
    <xf numFmtId="0" fontId="27" fillId="0" borderId="37" xfId="1" applyFont="1" applyFill="1" applyBorder="1" applyAlignment="1">
      <alignment vertical="center" wrapText="1"/>
    </xf>
    <xf numFmtId="0" fontId="37" fillId="0" borderId="37" xfId="1" applyFont="1" applyFill="1" applyBorder="1" applyAlignment="1">
      <alignment vertical="center" wrapText="1"/>
    </xf>
    <xf numFmtId="0" fontId="2" fillId="0" borderId="0" xfId="1" applyFont="1" applyAlignment="1">
      <alignment vertical="center"/>
    </xf>
    <xf numFmtId="43" fontId="2" fillId="0" borderId="0" xfId="4" applyFont="1"/>
    <xf numFmtId="0" fontId="21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" fillId="0" borderId="0" xfId="1" applyFont="1" applyFill="1" applyAlignment="1">
      <alignment horizontal="center"/>
    </xf>
    <xf numFmtId="0" fontId="95" fillId="0" borderId="0" xfId="1" applyFont="1" applyFill="1"/>
    <xf numFmtId="43" fontId="96" fillId="0" borderId="0" xfId="4" applyFont="1"/>
    <xf numFmtId="40" fontId="96" fillId="0" borderId="0" xfId="4" applyNumberFormat="1" applyFont="1"/>
    <xf numFmtId="0" fontId="2" fillId="0" borderId="0" xfId="1" applyFont="1" applyFill="1"/>
    <xf numFmtId="43" fontId="95" fillId="0" borderId="0" xfId="4" applyFont="1"/>
    <xf numFmtId="40" fontId="95" fillId="0" borderId="0" xfId="4" applyNumberFormat="1" applyFont="1"/>
    <xf numFmtId="40" fontId="2" fillId="0" borderId="0" xfId="4" applyNumberFormat="1" applyFont="1"/>
    <xf numFmtId="168" fontId="2" fillId="0" borderId="0" xfId="1" applyNumberFormat="1" applyFont="1" applyFill="1"/>
    <xf numFmtId="43" fontId="30" fillId="0" borderId="0" xfId="1" applyNumberFormat="1" applyFont="1" applyAlignment="1"/>
    <xf numFmtId="0" fontId="28" fillId="0" borderId="0" xfId="1" applyFont="1" applyBorder="1" applyAlignment="1">
      <alignment horizontal="center"/>
    </xf>
    <xf numFmtId="0" fontId="27" fillId="0" borderId="76" xfId="1" applyFont="1" applyFill="1" applyBorder="1" applyAlignment="1">
      <alignment horizontal="center" vertical="center" wrapText="1"/>
    </xf>
    <xf numFmtId="0" fontId="35" fillId="0" borderId="77" xfId="1" applyFont="1" applyFill="1" applyBorder="1" applyAlignment="1">
      <alignment vertical="center" wrapText="1"/>
    </xf>
    <xf numFmtId="0" fontId="81" fillId="0" borderId="0" xfId="41" applyFont="1" applyAlignment="1">
      <alignment horizontal="center"/>
    </xf>
    <xf numFmtId="0" fontId="31" fillId="0" borderId="0" xfId="41" applyFont="1"/>
    <xf numFmtId="0" fontId="28" fillId="0" borderId="0" xfId="41" applyFont="1" applyFill="1" applyBorder="1" applyAlignment="1">
      <alignment horizontal="center" vertical="center" wrapText="1"/>
    </xf>
    <xf numFmtId="0" fontId="28" fillId="0" borderId="84" xfId="41" applyFont="1" applyFill="1" applyBorder="1" applyAlignment="1">
      <alignment horizontal="center" vertical="center" wrapText="1"/>
    </xf>
    <xf numFmtId="0" fontId="28" fillId="0" borderId="89" xfId="41" applyFont="1" applyBorder="1" applyAlignment="1">
      <alignment horizontal="left" vertical="center" wrapText="1" indent="1"/>
    </xf>
    <xf numFmtId="165" fontId="31" fillId="0" borderId="85" xfId="41" applyNumberFormat="1" applyFont="1" applyBorder="1" applyAlignment="1">
      <alignment vertical="center" wrapText="1"/>
    </xf>
    <xf numFmtId="165" fontId="100" fillId="0" borderId="85" xfId="41" applyNumberFormat="1" applyFont="1" applyBorder="1" applyAlignment="1">
      <alignment vertical="center" wrapText="1"/>
    </xf>
    <xf numFmtId="0" fontId="28" fillId="0" borderId="86" xfId="41" applyFont="1" applyBorder="1" applyAlignment="1">
      <alignment vertical="center" wrapText="1"/>
    </xf>
    <xf numFmtId="0" fontId="101" fillId="0" borderId="90" xfId="41" applyFont="1" applyBorder="1" applyAlignment="1">
      <alignment vertical="center" wrapText="1"/>
    </xf>
    <xf numFmtId="165" fontId="31" fillId="0" borderId="89" xfId="41" applyNumberFormat="1" applyFont="1" applyBorder="1" applyAlignment="1">
      <alignment vertical="center" wrapText="1"/>
    </xf>
    <xf numFmtId="165" fontId="100" fillId="0" borderId="89" xfId="41" applyNumberFormat="1" applyFont="1" applyBorder="1" applyAlignment="1">
      <alignment vertical="center" wrapText="1"/>
    </xf>
    <xf numFmtId="0" fontId="28" fillId="0" borderId="90" xfId="41" applyFont="1" applyBorder="1" applyAlignment="1">
      <alignment vertical="center" wrapText="1"/>
    </xf>
    <xf numFmtId="0" fontId="31" fillId="0" borderId="89" xfId="41" applyFont="1" applyBorder="1" applyAlignment="1">
      <alignment horizontal="left" vertical="center" wrapText="1" indent="1"/>
    </xf>
    <xf numFmtId="0" fontId="31" fillId="0" borderId="90" xfId="41" applyFont="1" applyBorder="1" applyAlignment="1">
      <alignment vertical="center" wrapText="1"/>
    </xf>
    <xf numFmtId="0" fontId="81" fillId="0" borderId="90" xfId="41" applyFont="1" applyBorder="1" applyAlignment="1">
      <alignment vertical="center" wrapText="1"/>
    </xf>
    <xf numFmtId="0" fontId="31" fillId="0" borderId="89" xfId="41" applyFont="1" applyBorder="1" applyAlignment="1">
      <alignment horizontal="left" vertical="center" wrapText="1" indent="2"/>
    </xf>
    <xf numFmtId="0" fontId="31" fillId="0" borderId="0" xfId="41" applyFont="1" applyAlignment="1">
      <alignment vertical="center" wrapText="1"/>
    </xf>
    <xf numFmtId="0" fontId="81" fillId="0" borderId="0" xfId="41" applyFont="1" applyAlignment="1">
      <alignment vertical="center" wrapText="1"/>
    </xf>
    <xf numFmtId="165" fontId="28" fillId="0" borderId="89" xfId="41" applyNumberFormat="1" applyFont="1" applyBorder="1" applyAlignment="1">
      <alignment vertical="center" wrapText="1"/>
    </xf>
    <xf numFmtId="0" fontId="28" fillId="0" borderId="91" xfId="41" applyFont="1" applyBorder="1" applyAlignment="1">
      <alignment vertical="center" wrapText="1"/>
    </xf>
    <xf numFmtId="0" fontId="101" fillId="0" borderId="91" xfId="41" applyFont="1" applyBorder="1" applyAlignment="1">
      <alignment vertical="center" wrapText="1"/>
    </xf>
    <xf numFmtId="0" fontId="31" fillId="0" borderId="91" xfId="41" applyFont="1" applyBorder="1" applyAlignment="1">
      <alignment vertical="center" wrapText="1"/>
    </xf>
    <xf numFmtId="0" fontId="81" fillId="0" borderId="91" xfId="41" applyFont="1" applyBorder="1" applyAlignment="1">
      <alignment vertical="center" wrapText="1"/>
    </xf>
    <xf numFmtId="0" fontId="100" fillId="0" borderId="91" xfId="41" applyFont="1" applyBorder="1" applyAlignment="1">
      <alignment vertical="center" wrapText="1"/>
    </xf>
    <xf numFmtId="0" fontId="102" fillId="0" borderId="91" xfId="41" applyFont="1" applyBorder="1" applyAlignment="1">
      <alignment vertical="center" wrapText="1"/>
    </xf>
    <xf numFmtId="0" fontId="31" fillId="0" borderId="89" xfId="41" applyFont="1" applyBorder="1"/>
    <xf numFmtId="0" fontId="31" fillId="0" borderId="89" xfId="41" applyFont="1" applyBorder="1" applyAlignment="1">
      <alignment vertical="center" wrapText="1"/>
    </xf>
    <xf numFmtId="0" fontId="98" fillId="0" borderId="89" xfId="41" applyFont="1" applyFill="1" applyBorder="1" applyAlignment="1">
      <alignment vertical="center" wrapText="1"/>
    </xf>
    <xf numFmtId="165" fontId="31" fillId="0" borderId="0" xfId="41" applyNumberFormat="1" applyFont="1" applyFill="1"/>
    <xf numFmtId="165" fontId="103" fillId="0" borderId="89" xfId="41" applyNumberFormat="1" applyFont="1" applyFill="1" applyBorder="1" applyAlignment="1">
      <alignment vertical="center" wrapText="1"/>
    </xf>
    <xf numFmtId="165" fontId="104" fillId="0" borderId="89" xfId="41" applyNumberFormat="1" applyFont="1" applyFill="1" applyBorder="1" applyAlignment="1">
      <alignment vertical="center" wrapText="1"/>
    </xf>
    <xf numFmtId="0" fontId="100" fillId="0" borderId="89" xfId="41" applyFont="1" applyBorder="1" applyAlignment="1">
      <alignment vertical="center" wrapText="1"/>
    </xf>
    <xf numFmtId="165" fontId="31" fillId="0" borderId="87" xfId="41" applyNumberFormat="1" applyFont="1" applyBorder="1" applyAlignment="1">
      <alignment vertical="center" wrapText="1"/>
    </xf>
    <xf numFmtId="165" fontId="100" fillId="0" borderId="87" xfId="41" applyNumberFormat="1" applyFont="1" applyBorder="1" applyAlignment="1">
      <alignment vertical="center" wrapText="1"/>
    </xf>
    <xf numFmtId="165" fontId="31" fillId="0" borderId="0" xfId="41" applyNumberFormat="1" applyFont="1"/>
    <xf numFmtId="0" fontId="81" fillId="0" borderId="0" xfId="41" applyFont="1"/>
    <xf numFmtId="0" fontId="97" fillId="0" borderId="0" xfId="41" applyFill="1" applyBorder="1" applyAlignment="1">
      <alignment horizontal="left" vertical="top"/>
    </xf>
    <xf numFmtId="0" fontId="35" fillId="0" borderId="0" xfId="41" applyFont="1" applyFill="1" applyBorder="1" applyAlignment="1">
      <alignment horizontal="center" vertical="top"/>
    </xf>
    <xf numFmtId="0" fontId="28" fillId="0" borderId="0" xfId="41" applyFont="1" applyFill="1" applyBorder="1" applyAlignment="1">
      <alignment horizontal="left" vertical="top"/>
    </xf>
    <xf numFmtId="0" fontId="37" fillId="0" borderId="0" xfId="41" applyFont="1" applyFill="1" applyBorder="1" applyAlignment="1">
      <alignment horizontal="center" vertical="top"/>
    </xf>
    <xf numFmtId="0" fontId="28" fillId="3" borderId="93" xfId="41" applyFont="1" applyFill="1" applyBorder="1" applyAlignment="1">
      <alignment horizontal="left" vertical="top" wrapText="1"/>
    </xf>
    <xf numFmtId="43" fontId="28" fillId="3" borderId="93" xfId="42" applyFont="1" applyFill="1" applyBorder="1" applyAlignment="1">
      <alignment horizontal="right" vertical="center" wrapText="1"/>
    </xf>
    <xf numFmtId="0" fontId="28" fillId="0" borderId="93" xfId="41" applyFont="1" applyFill="1" applyBorder="1" applyAlignment="1">
      <alignment horizontal="left" vertical="top" wrapText="1"/>
    </xf>
    <xf numFmtId="43" fontId="35" fillId="0" borderId="93" xfId="42" applyFont="1" applyFill="1" applyBorder="1" applyAlignment="1">
      <alignment horizontal="right" vertical="center" wrapText="1"/>
    </xf>
    <xf numFmtId="0" fontId="31" fillId="0" borderId="93" xfId="41" applyFont="1" applyFill="1" applyBorder="1" applyAlignment="1">
      <alignment horizontal="left" vertical="top" wrapText="1"/>
    </xf>
    <xf numFmtId="43" fontId="37" fillId="0" borderId="93" xfId="42" applyFont="1" applyFill="1" applyBorder="1" applyAlignment="1">
      <alignment horizontal="right" vertical="center" wrapText="1"/>
    </xf>
    <xf numFmtId="0" fontId="105" fillId="0" borderId="0" xfId="41" applyFont="1" applyFill="1" applyBorder="1" applyAlignment="1">
      <alignment horizontal="left" vertical="top"/>
    </xf>
    <xf numFmtId="43" fontId="37" fillId="0" borderId="94" xfId="42" applyFont="1" applyFill="1" applyBorder="1" applyAlignment="1">
      <alignment horizontal="right" vertical="center" wrapText="1"/>
    </xf>
    <xf numFmtId="43" fontId="37" fillId="0" borderId="96" xfId="42" applyFont="1" applyFill="1" applyBorder="1" applyAlignment="1">
      <alignment horizontal="right" vertical="center" wrapText="1"/>
    </xf>
    <xf numFmtId="4" fontId="97" fillId="0" borderId="0" xfId="41" applyNumberFormat="1"/>
    <xf numFmtId="43" fontId="28" fillId="3" borderId="94" xfId="42" applyFont="1" applyFill="1" applyBorder="1" applyAlignment="1">
      <alignment horizontal="right" vertical="center" wrapText="1"/>
    </xf>
    <xf numFmtId="43" fontId="28" fillId="3" borderId="96" xfId="42" applyFont="1" applyFill="1" applyBorder="1" applyAlignment="1">
      <alignment horizontal="right" vertical="center" wrapText="1"/>
    </xf>
    <xf numFmtId="0" fontId="106" fillId="3" borderId="93" xfId="41" applyFont="1" applyFill="1" applyBorder="1" applyAlignment="1">
      <alignment horizontal="left" vertical="top" wrapText="1"/>
    </xf>
    <xf numFmtId="0" fontId="108" fillId="3" borderId="93" xfId="41" applyFont="1" applyFill="1" applyBorder="1" applyAlignment="1">
      <alignment horizontal="left" vertical="top" wrapText="1"/>
    </xf>
    <xf numFmtId="43" fontId="35" fillId="3" borderId="93" xfId="42" applyFont="1" applyFill="1" applyBorder="1" applyAlignment="1">
      <alignment horizontal="right" vertical="center" wrapText="1"/>
    </xf>
    <xf numFmtId="43" fontId="37" fillId="0" borderId="97" xfId="42" applyFont="1" applyFill="1" applyBorder="1" applyAlignment="1">
      <alignment horizontal="right" vertical="center" wrapText="1"/>
    </xf>
    <xf numFmtId="0" fontId="31" fillId="0" borderId="98" xfId="41" applyFont="1" applyFill="1" applyBorder="1" applyAlignment="1">
      <alignment horizontal="left" vertical="top" wrapText="1"/>
    </xf>
    <xf numFmtId="0" fontId="109" fillId="0" borderId="99" xfId="41" applyFont="1" applyFill="1" applyBorder="1" applyAlignment="1">
      <alignment horizontal="left" vertical="center" wrapText="1"/>
    </xf>
    <xf numFmtId="0" fontId="109" fillId="0" borderId="0" xfId="41" applyFont="1" applyFill="1" applyBorder="1" applyAlignment="1">
      <alignment horizontal="left" vertical="center" wrapText="1"/>
    </xf>
    <xf numFmtId="0" fontId="97" fillId="0" borderId="19" xfId="41" applyFill="1" applyBorder="1" applyAlignment="1">
      <alignment horizontal="left" vertical="top"/>
    </xf>
    <xf numFmtId="0" fontId="28" fillId="3" borderId="94" xfId="41" applyFont="1" applyFill="1" applyBorder="1" applyAlignment="1">
      <alignment horizontal="left" vertical="top" wrapText="1"/>
    </xf>
    <xf numFmtId="43" fontId="28" fillId="3" borderId="22" xfId="42" applyFont="1" applyFill="1" applyBorder="1" applyAlignment="1">
      <alignment vertical="center" wrapText="1"/>
    </xf>
    <xf numFmtId="0" fontId="28" fillId="3" borderId="22" xfId="41" applyFont="1" applyFill="1" applyBorder="1" applyAlignment="1">
      <alignment horizontal="right" vertical="center" wrapText="1"/>
    </xf>
    <xf numFmtId="0" fontId="28" fillId="3" borderId="22" xfId="41" applyFont="1" applyFill="1" applyBorder="1" applyAlignment="1">
      <alignment vertical="center" wrapText="1"/>
    </xf>
    <xf numFmtId="0" fontId="31" fillId="0" borderId="94" xfId="41" applyFont="1" applyFill="1" applyBorder="1" applyAlignment="1">
      <alignment horizontal="left" vertical="top" wrapText="1"/>
    </xf>
    <xf numFmtId="43" fontId="37" fillId="0" borderId="22" xfId="41" applyNumberFormat="1" applyFont="1" applyFill="1" applyBorder="1" applyAlignment="1">
      <alignment vertical="center" wrapText="1"/>
    </xf>
    <xf numFmtId="0" fontId="37" fillId="0" borderId="22" xfId="41" applyFont="1" applyFill="1" applyBorder="1" applyAlignment="1">
      <alignment horizontal="right" vertical="center" wrapText="1"/>
    </xf>
    <xf numFmtId="0" fontId="31" fillId="0" borderId="22" xfId="41" applyFont="1" applyFill="1" applyBorder="1" applyAlignment="1">
      <alignment horizontal="right" vertical="center" wrapText="1"/>
    </xf>
    <xf numFmtId="0" fontId="37" fillId="0" borderId="22" xfId="41" applyFont="1" applyFill="1" applyBorder="1" applyAlignment="1">
      <alignment vertical="center" wrapText="1"/>
    </xf>
    <xf numFmtId="0" fontId="31" fillId="0" borderId="22" xfId="41" applyFont="1" applyFill="1" applyBorder="1" applyAlignment="1">
      <alignment vertical="center" wrapText="1"/>
    </xf>
    <xf numFmtId="1" fontId="37" fillId="0" borderId="0" xfId="41" applyNumberFormat="1" applyFont="1" applyFill="1" applyBorder="1" applyAlignment="1">
      <alignment horizontal="left" vertical="top" shrinkToFit="1"/>
    </xf>
    <xf numFmtId="0" fontId="28" fillId="0" borderId="0" xfId="41" applyFont="1" applyFill="1" applyBorder="1" applyAlignment="1">
      <alignment horizontal="center" vertical="top"/>
    </xf>
    <xf numFmtId="0" fontId="20" fillId="0" borderId="0" xfId="41" applyFont="1" applyFill="1" applyBorder="1" applyAlignment="1">
      <alignment horizontal="center" vertical="top"/>
    </xf>
    <xf numFmtId="0" fontId="110" fillId="0" borderId="0" xfId="41" applyFont="1" applyFill="1" applyBorder="1" applyAlignment="1">
      <alignment horizontal="center" vertical="top"/>
    </xf>
    <xf numFmtId="0" fontId="81" fillId="0" borderId="0" xfId="41" applyFont="1" applyFill="1" applyBorder="1" applyAlignment="1">
      <alignment horizontal="center" vertical="top"/>
    </xf>
    <xf numFmtId="0" fontId="31" fillId="0" borderId="93" xfId="41" applyFont="1" applyFill="1" applyBorder="1" applyAlignment="1">
      <alignment horizontal="left" vertical="center" wrapText="1"/>
    </xf>
    <xf numFmtId="1" fontId="113" fillId="0" borderId="0" xfId="41" applyNumberFormat="1" applyFont="1" applyFill="1" applyBorder="1" applyAlignment="1">
      <alignment horizontal="left" vertical="top" shrinkToFit="1"/>
    </xf>
    <xf numFmtId="0" fontId="30" fillId="0" borderId="0" xfId="41" applyFont="1" applyFill="1" applyBorder="1" applyAlignment="1">
      <alignment horizontal="center" vertical="top"/>
    </xf>
    <xf numFmtId="0" fontId="115" fillId="0" borderId="0" xfId="41" applyFont="1" applyFill="1" applyBorder="1" applyAlignment="1">
      <alignment horizontal="left" vertical="top"/>
    </xf>
    <xf numFmtId="0" fontId="114" fillId="0" borderId="0" xfId="41" applyFont="1" applyFill="1" applyBorder="1" applyAlignment="1">
      <alignment horizontal="center" vertical="top"/>
    </xf>
    <xf numFmtId="0" fontId="116" fillId="0" borderId="0" xfId="41" applyFont="1" applyFill="1" applyBorder="1" applyAlignment="1">
      <alignment horizontal="center" vertical="top"/>
    </xf>
    <xf numFmtId="43" fontId="28" fillId="0" borderId="93" xfId="42" applyFont="1" applyFill="1" applyBorder="1" applyAlignment="1">
      <alignment horizontal="right" vertical="center" wrapText="1"/>
    </xf>
    <xf numFmtId="0" fontId="19" fillId="0" borderId="93" xfId="41" applyFont="1" applyFill="1" applyBorder="1" applyAlignment="1">
      <alignment horizontal="left" vertical="top" wrapText="1"/>
    </xf>
    <xf numFmtId="43" fontId="2" fillId="0" borderId="93" xfId="42" applyFont="1" applyFill="1" applyBorder="1" applyAlignment="1">
      <alignment horizontal="right" vertical="center" wrapText="1"/>
    </xf>
    <xf numFmtId="0" fontId="97" fillId="0" borderId="93" xfId="41" applyFill="1" applyBorder="1" applyAlignment="1">
      <alignment horizontal="left" vertical="top" wrapText="1"/>
    </xf>
    <xf numFmtId="43" fontId="2" fillId="0" borderId="93" xfId="42" applyFont="1" applyFill="1" applyBorder="1" applyAlignment="1">
      <alignment horizontal="right" vertical="top" wrapText="1"/>
    </xf>
    <xf numFmtId="0" fontId="97" fillId="0" borderId="98" xfId="41" applyFill="1" applyBorder="1" applyAlignment="1">
      <alignment horizontal="left" vertical="top" wrapText="1"/>
    </xf>
    <xf numFmtId="43" fontId="2" fillId="0" borderId="98" xfId="42" applyFont="1" applyFill="1" applyBorder="1" applyAlignment="1">
      <alignment horizontal="right" vertical="top" wrapText="1"/>
    </xf>
    <xf numFmtId="0" fontId="19" fillId="0" borderId="98" xfId="41" applyFont="1" applyFill="1" applyBorder="1" applyAlignment="1">
      <alignment horizontal="left" vertical="top" wrapText="1"/>
    </xf>
    <xf numFmtId="43" fontId="2" fillId="0" borderId="98" xfId="42" applyFont="1" applyFill="1" applyBorder="1" applyAlignment="1">
      <alignment horizontal="right" vertical="center" wrapText="1"/>
    </xf>
    <xf numFmtId="0" fontId="28" fillId="0" borderId="98" xfId="41" applyFont="1" applyFill="1" applyBorder="1" applyAlignment="1">
      <alignment horizontal="left" vertical="top" wrapText="1"/>
    </xf>
    <xf numFmtId="43" fontId="28" fillId="0" borderId="98" xfId="42" applyFont="1" applyFill="1" applyBorder="1" applyAlignment="1">
      <alignment horizontal="right" vertical="center" wrapText="1"/>
    </xf>
    <xf numFmtId="0" fontId="128" fillId="0" borderId="0" xfId="41" applyFont="1" applyFill="1" applyBorder="1" applyAlignment="1">
      <alignment horizontal="left" vertical="top"/>
    </xf>
    <xf numFmtId="43" fontId="128" fillId="0" borderId="0" xfId="43" applyFont="1" applyFill="1" applyBorder="1" applyAlignment="1">
      <alignment horizontal="left" vertical="top"/>
    </xf>
    <xf numFmtId="0" fontId="68" fillId="0" borderId="0" xfId="41" applyFont="1" applyFill="1" applyBorder="1" applyAlignment="1">
      <alignment horizontal="left" vertical="top"/>
    </xf>
    <xf numFmtId="0" fontId="2" fillId="0" borderId="0" xfId="41" applyFont="1" applyFill="1" applyBorder="1" applyAlignment="1">
      <alignment horizontal="left" vertical="top"/>
    </xf>
    <xf numFmtId="43" fontId="0" fillId="0" borderId="0" xfId="42" applyFont="1" applyFill="1" applyBorder="1" applyAlignment="1">
      <alignment horizontal="left" vertical="top"/>
    </xf>
    <xf numFmtId="0" fontId="95" fillId="0" borderId="0" xfId="41" applyFont="1" applyFill="1" applyBorder="1" applyAlignment="1">
      <alignment horizontal="left" vertical="top"/>
    </xf>
    <xf numFmtId="43" fontId="95" fillId="0" borderId="0" xfId="43" applyFont="1" applyFill="1" applyBorder="1" applyAlignment="1">
      <alignment horizontal="left" vertical="top"/>
    </xf>
    <xf numFmtId="43" fontId="49" fillId="0" borderId="0" xfId="42" applyFont="1" applyFill="1" applyBorder="1" applyAlignment="1">
      <alignment horizontal="center" vertical="top"/>
    </xf>
    <xf numFmtId="43" fontId="129" fillId="0" borderId="0" xfId="42" applyFont="1" applyFill="1" applyBorder="1" applyAlignment="1">
      <alignment horizontal="center" vertical="top"/>
    </xf>
    <xf numFmtId="49" fontId="95" fillId="0" borderId="0" xfId="41" applyNumberFormat="1" applyFont="1" applyFill="1" applyBorder="1" applyAlignment="1">
      <alignment horizontal="left" vertical="top"/>
    </xf>
    <xf numFmtId="43" fontId="28" fillId="0" borderId="93" xfId="42" applyFont="1" applyFill="1" applyBorder="1" applyAlignment="1">
      <alignment horizontal="left" vertical="top" wrapText="1"/>
    </xf>
    <xf numFmtId="1" fontId="81" fillId="0" borderId="0" xfId="41" applyNumberFormat="1" applyFont="1" applyFill="1" applyBorder="1" applyAlignment="1">
      <alignment horizontal="left" vertical="top" shrinkToFit="1"/>
    </xf>
    <xf numFmtId="0" fontId="47" fillId="0" borderId="0" xfId="41" applyFont="1" applyFill="1" applyBorder="1" applyAlignment="1">
      <alignment horizontal="left" vertical="top"/>
    </xf>
    <xf numFmtId="0" fontId="131" fillId="0" borderId="0" xfId="41" applyFont="1" applyFill="1" applyBorder="1" applyAlignment="1">
      <alignment horizontal="left" vertical="top"/>
    </xf>
    <xf numFmtId="165" fontId="28" fillId="0" borderId="93" xfId="42" applyNumberFormat="1" applyFont="1" applyFill="1" applyBorder="1" applyAlignment="1">
      <alignment horizontal="right" vertical="center" wrapText="1"/>
    </xf>
    <xf numFmtId="0" fontId="132" fillId="0" borderId="93" xfId="41" applyFont="1" applyFill="1" applyBorder="1" applyAlignment="1">
      <alignment horizontal="left" vertical="top" wrapText="1"/>
    </xf>
    <xf numFmtId="165" fontId="2" fillId="0" borderId="93" xfId="42" applyNumberFormat="1" applyFont="1" applyFill="1" applyBorder="1" applyAlignment="1">
      <alignment horizontal="right" vertical="center" wrapText="1"/>
    </xf>
    <xf numFmtId="0" fontId="81" fillId="0" borderId="93" xfId="41" applyFont="1" applyFill="1" applyBorder="1" applyAlignment="1">
      <alignment horizontal="left" vertical="top" wrapText="1"/>
    </xf>
    <xf numFmtId="165" fontId="28" fillId="0" borderId="93" xfId="42" applyNumberFormat="1" applyFont="1" applyFill="1" applyBorder="1" applyAlignment="1">
      <alignment horizontal="right" vertical="top" wrapText="1"/>
    </xf>
    <xf numFmtId="165" fontId="2" fillId="0" borderId="93" xfId="42" applyNumberFormat="1" applyFont="1" applyFill="1" applyBorder="1" applyAlignment="1">
      <alignment horizontal="right" vertical="top" wrapText="1"/>
    </xf>
    <xf numFmtId="165" fontId="136" fillId="0" borderId="103" xfId="14" applyNumberFormat="1" applyFont="1" applyBorder="1" applyAlignment="1">
      <alignment horizontal="justify" vertical="center" wrapText="1"/>
    </xf>
    <xf numFmtId="165" fontId="137" fillId="0" borderId="103" xfId="44" applyNumberFormat="1" applyFont="1" applyBorder="1" applyAlignment="1">
      <alignment horizontal="right" vertical="center" wrapText="1"/>
    </xf>
    <xf numFmtId="43" fontId="2" fillId="0" borderId="0" xfId="14" applyNumberFormat="1"/>
    <xf numFmtId="165" fontId="138" fillId="0" borderId="104" xfId="14" applyNumberFormat="1" applyFont="1" applyBorder="1" applyAlignment="1">
      <alignment horizontal="left" vertical="center" wrapText="1" indent="1"/>
    </xf>
    <xf numFmtId="165" fontId="139" fillId="0" borderId="104" xfId="44" applyNumberFormat="1" applyFont="1" applyBorder="1" applyAlignment="1">
      <alignment horizontal="right" vertical="center" wrapText="1"/>
    </xf>
    <xf numFmtId="165" fontId="81" fillId="0" borderId="104" xfId="14" applyNumberFormat="1" applyFont="1" applyBorder="1" applyAlignment="1">
      <alignment vertical="center" wrapText="1"/>
    </xf>
    <xf numFmtId="165" fontId="136" fillId="0" borderId="104" xfId="14" applyNumberFormat="1" applyFont="1" applyBorder="1" applyAlignment="1">
      <alignment horizontal="justify" vertical="center" wrapText="1"/>
    </xf>
    <xf numFmtId="165" fontId="137" fillId="0" borderId="104" xfId="44" applyNumberFormat="1" applyFont="1" applyBorder="1" applyAlignment="1">
      <alignment horizontal="right" vertical="center" wrapText="1"/>
    </xf>
    <xf numFmtId="165" fontId="138" fillId="0" borderId="105" xfId="14" applyNumberFormat="1" applyFont="1" applyBorder="1" applyAlignment="1">
      <alignment horizontal="left" vertical="center" wrapText="1" indent="1"/>
    </xf>
    <xf numFmtId="165" fontId="139" fillId="0" borderId="105" xfId="44" applyNumberFormat="1" applyFont="1" applyBorder="1" applyAlignment="1">
      <alignment horizontal="right" vertical="center" wrapText="1"/>
    </xf>
    <xf numFmtId="0" fontId="137" fillId="0" borderId="48" xfId="14" applyFont="1" applyBorder="1" applyAlignment="1">
      <alignment horizontal="justify" vertical="center" wrapText="1"/>
    </xf>
    <xf numFmtId="165" fontId="136" fillId="0" borderId="48" xfId="44" applyNumberFormat="1" applyFont="1" applyBorder="1" applyAlignment="1">
      <alignment vertical="center"/>
    </xf>
    <xf numFmtId="0" fontId="137" fillId="0" borderId="49" xfId="14" applyFont="1" applyBorder="1" applyAlignment="1">
      <alignment horizontal="justify" vertical="center" wrapText="1"/>
    </xf>
    <xf numFmtId="165" fontId="136" fillId="0" borderId="49" xfId="44" applyNumberFormat="1" applyFont="1" applyBorder="1" applyAlignment="1">
      <alignment vertical="center"/>
    </xf>
    <xf numFmtId="0" fontId="139" fillId="0" borderId="49" xfId="14" applyFont="1" applyBorder="1" applyAlignment="1">
      <alignment horizontal="justify" vertical="center" wrapText="1"/>
    </xf>
    <xf numFmtId="165" fontId="138" fillId="0" borderId="49" xfId="44" applyNumberFormat="1" applyFont="1" applyBorder="1" applyAlignment="1">
      <alignment vertical="center"/>
    </xf>
    <xf numFmtId="0" fontId="2" fillId="0" borderId="49" xfId="14" applyFont="1" applyBorder="1" applyAlignment="1">
      <alignment horizontal="justify" vertical="center" wrapText="1"/>
    </xf>
    <xf numFmtId="0" fontId="137" fillId="0" borderId="49" xfId="14" applyFont="1" applyBorder="1" applyAlignment="1">
      <alignment vertical="center" wrapText="1"/>
    </xf>
    <xf numFmtId="0" fontId="21" fillId="2" borderId="49" xfId="14" applyFont="1" applyFill="1" applyBorder="1" applyAlignment="1">
      <alignment horizontal="justify" vertical="center" wrapText="1"/>
    </xf>
    <xf numFmtId="165" fontId="28" fillId="2" borderId="49" xfId="44" applyNumberFormat="1" applyFont="1" applyFill="1" applyBorder="1" applyAlignment="1">
      <alignment vertical="center"/>
    </xf>
    <xf numFmtId="0" fontId="141" fillId="0" borderId="50" xfId="14" applyFont="1" applyBorder="1" applyAlignment="1">
      <alignment horizontal="justify" vertical="center" wrapText="1"/>
    </xf>
    <xf numFmtId="0" fontId="136" fillId="0" borderId="50" xfId="14" applyFont="1" applyBorder="1" applyAlignment="1">
      <alignment vertical="center"/>
    </xf>
    <xf numFmtId="43" fontId="0" fillId="0" borderId="0" xfId="44" applyFont="1"/>
    <xf numFmtId="0" fontId="2" fillId="0" borderId="0" xfId="14" applyFont="1" applyFill="1"/>
    <xf numFmtId="0" fontId="142" fillId="0" borderId="50" xfId="14" applyFont="1" applyBorder="1" applyAlignment="1">
      <alignment horizontal="justify" vertical="center" wrapText="1"/>
    </xf>
    <xf numFmtId="0" fontId="28" fillId="0" borderId="0" xfId="41" applyFont="1" applyFill="1" applyBorder="1" applyAlignment="1">
      <alignment vertical="top"/>
    </xf>
    <xf numFmtId="0" fontId="28" fillId="2" borderId="93" xfId="41" applyFont="1" applyFill="1" applyBorder="1" applyAlignment="1">
      <alignment horizontal="left" vertical="top" wrapText="1"/>
    </xf>
    <xf numFmtId="165" fontId="31" fillId="0" borderId="93" xfId="42" applyNumberFormat="1" applyFont="1" applyFill="1" applyBorder="1" applyAlignment="1">
      <alignment horizontal="right" vertical="center" wrapText="1"/>
    </xf>
    <xf numFmtId="165" fontId="31" fillId="0" borderId="93" xfId="42" applyNumberFormat="1" applyFont="1" applyFill="1" applyBorder="1" applyAlignment="1">
      <alignment horizontal="right" vertical="top" wrapText="1"/>
    </xf>
    <xf numFmtId="165" fontId="21" fillId="2" borderId="93" xfId="42" applyNumberFormat="1" applyFont="1" applyFill="1" applyBorder="1" applyAlignment="1">
      <alignment horizontal="right" vertical="center" wrapText="1"/>
    </xf>
    <xf numFmtId="165" fontId="2" fillId="0" borderId="0" xfId="14" applyNumberFormat="1" applyFont="1"/>
    <xf numFmtId="0" fontId="48" fillId="2" borderId="49" xfId="14" applyFont="1" applyFill="1" applyBorder="1" applyAlignment="1">
      <alignment horizontal="justify" vertical="center" wrapText="1"/>
    </xf>
    <xf numFmtId="165" fontId="27" fillId="2" borderId="49" xfId="44" applyNumberFormat="1" applyFont="1" applyFill="1" applyBorder="1" applyAlignment="1">
      <alignment vertical="center"/>
    </xf>
    <xf numFmtId="165" fontId="80" fillId="2" borderId="49" xfId="44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165" fontId="22" fillId="0" borderId="0" xfId="33" applyNumberFormat="1" applyFont="1"/>
    <xf numFmtId="165" fontId="0" fillId="0" borderId="0" xfId="0" applyNumberFormat="1"/>
    <xf numFmtId="165" fontId="27" fillId="0" borderId="0" xfId="0" applyNumberFormat="1" applyFont="1"/>
    <xf numFmtId="165" fontId="0" fillId="0" borderId="0" xfId="33" applyNumberFormat="1" applyFont="1"/>
    <xf numFmtId="4" fontId="0" fillId="0" borderId="0" xfId="0" applyNumberFormat="1"/>
    <xf numFmtId="165" fontId="27" fillId="0" borderId="77" xfId="33" applyNumberFormat="1" applyFont="1" applyFill="1" applyBorder="1" applyAlignment="1">
      <alignment vertical="center" wrapText="1"/>
    </xf>
    <xf numFmtId="165" fontId="27" fillId="0" borderId="37" xfId="1" applyNumberFormat="1" applyFont="1" applyFill="1" applyBorder="1" applyAlignment="1">
      <alignment vertical="center" wrapText="1"/>
    </xf>
    <xf numFmtId="165" fontId="27" fillId="0" borderId="37" xfId="33" applyNumberFormat="1" applyFont="1" applyFill="1" applyBorder="1" applyAlignment="1">
      <alignment vertical="center" wrapText="1"/>
    </xf>
    <xf numFmtId="165" fontId="22" fillId="0" borderId="37" xfId="1" applyNumberFormat="1" applyFont="1" applyFill="1" applyBorder="1" applyAlignment="1">
      <alignment vertical="center" wrapText="1"/>
    </xf>
    <xf numFmtId="165" fontId="22" fillId="0" borderId="37" xfId="33" applyNumberFormat="1" applyFont="1" applyFill="1" applyBorder="1" applyAlignment="1">
      <alignment vertical="center" wrapText="1"/>
    </xf>
    <xf numFmtId="165" fontId="27" fillId="0" borderId="37" xfId="1" applyNumberFormat="1" applyFont="1" applyBorder="1" applyAlignment="1">
      <alignment vertical="center" wrapText="1"/>
    </xf>
    <xf numFmtId="165" fontId="27" fillId="0" borderId="37" xfId="33" applyNumberFormat="1" applyFont="1" applyBorder="1" applyAlignment="1">
      <alignment vertical="center" wrapText="1"/>
    </xf>
    <xf numFmtId="165" fontId="22" fillId="0" borderId="37" xfId="1" applyNumberFormat="1" applyFont="1" applyBorder="1" applyAlignment="1">
      <alignment vertical="center" wrapText="1"/>
    </xf>
    <xf numFmtId="165" fontId="22" fillId="0" borderId="37" xfId="33" applyNumberFormat="1" applyFont="1" applyBorder="1" applyAlignment="1">
      <alignment vertical="center" wrapText="1"/>
    </xf>
    <xf numFmtId="165" fontId="27" fillId="2" borderId="37" xfId="1" applyNumberFormat="1" applyFont="1" applyFill="1" applyBorder="1" applyAlignment="1">
      <alignment vertical="center" wrapText="1"/>
    </xf>
    <xf numFmtId="165" fontId="27" fillId="2" borderId="37" xfId="33" applyNumberFormat="1" applyFont="1" applyFill="1" applyBorder="1" applyAlignment="1">
      <alignment vertical="center" wrapText="1"/>
    </xf>
    <xf numFmtId="171" fontId="22" fillId="0" borderId="0" xfId="35" applyNumberFormat="1" applyFont="1"/>
    <xf numFmtId="165" fontId="2" fillId="0" borderId="0" xfId="1" applyNumberFormat="1" applyFont="1" applyFill="1" applyBorder="1" applyAlignment="1">
      <alignment vertical="center"/>
    </xf>
    <xf numFmtId="172" fontId="22" fillId="0" borderId="0" xfId="35" applyNumberFormat="1" applyFont="1"/>
    <xf numFmtId="173" fontId="0" fillId="0" borderId="0" xfId="0" applyNumberFormat="1"/>
    <xf numFmtId="0" fontId="143" fillId="0" borderId="0" xfId="45" applyNumberFormat="1" applyAlignment="1" applyProtection="1">
      <alignment horizontal="center"/>
      <protection locked="0"/>
    </xf>
    <xf numFmtId="0" fontId="143" fillId="0" borderId="0" xfId="45"/>
    <xf numFmtId="0" fontId="143" fillId="0" borderId="0" xfId="45" applyNumberFormat="1" applyAlignment="1" applyProtection="1">
      <alignment horizontal="left"/>
      <protection locked="0"/>
    </xf>
    <xf numFmtId="1" fontId="143" fillId="0" borderId="0" xfId="45" applyNumberFormat="1" applyAlignment="1" applyProtection="1">
      <alignment horizontal="right"/>
      <protection locked="0"/>
    </xf>
    <xf numFmtId="4" fontId="143" fillId="0" borderId="0" xfId="45" applyNumberFormat="1" applyAlignment="1" applyProtection="1">
      <alignment horizontal="right"/>
      <protection locked="0"/>
    </xf>
    <xf numFmtId="43" fontId="30" fillId="0" borderId="0" xfId="1" applyNumberFormat="1" applyFont="1" applyAlignment="1">
      <alignment horizontal="center"/>
    </xf>
    <xf numFmtId="0" fontId="81" fillId="0" borderId="0" xfId="46" applyNumberFormat="1" applyAlignment="1" applyProtection="1">
      <alignment horizontal="center"/>
      <protection locked="0"/>
    </xf>
    <xf numFmtId="0" fontId="81" fillId="0" borderId="0" xfId="46"/>
    <xf numFmtId="0" fontId="81" fillId="0" borderId="0" xfId="46" applyNumberFormat="1" applyAlignment="1" applyProtection="1">
      <alignment horizontal="left"/>
      <protection locked="0"/>
    </xf>
    <xf numFmtId="1" fontId="81" fillId="0" borderId="0" xfId="46" applyNumberFormat="1" applyAlignment="1" applyProtection="1">
      <alignment horizontal="right"/>
      <protection locked="0"/>
    </xf>
    <xf numFmtId="4" fontId="81" fillId="0" borderId="0" xfId="46" applyNumberFormat="1" applyAlignment="1" applyProtection="1">
      <alignment horizontal="right"/>
      <protection locked="0"/>
    </xf>
    <xf numFmtId="165" fontId="27" fillId="0" borderId="32" xfId="0" applyNumberFormat="1" applyFont="1" applyBorder="1"/>
    <xf numFmtId="165" fontId="65" fillId="0" borderId="32" xfId="0" applyNumberFormat="1" applyFont="1" applyBorder="1"/>
    <xf numFmtId="165" fontId="22" fillId="0" borderId="32" xfId="0" applyNumberFormat="1" applyFont="1" applyBorder="1"/>
    <xf numFmtId="165" fontId="22" fillId="0" borderId="107" xfId="0" applyNumberFormat="1" applyFont="1" applyBorder="1"/>
    <xf numFmtId="0" fontId="0" fillId="2" borderId="64" xfId="0" applyFill="1" applyBorder="1"/>
    <xf numFmtId="0" fontId="29" fillId="2" borderId="0" xfId="0" applyFont="1" applyFill="1" applyBorder="1"/>
    <xf numFmtId="0" fontId="0" fillId="2" borderId="0" xfId="0" applyFill="1" applyBorder="1"/>
    <xf numFmtId="1" fontId="67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/>
    <xf numFmtId="0" fontId="0" fillId="2" borderId="65" xfId="0" applyFill="1" applyBorder="1"/>
    <xf numFmtId="165" fontId="0" fillId="2" borderId="0" xfId="0" applyNumberFormat="1" applyFill="1" applyBorder="1"/>
    <xf numFmtId="4" fontId="0" fillId="0" borderId="19" xfId="0" applyNumberFormat="1" applyBorder="1"/>
    <xf numFmtId="0" fontId="22" fillId="0" borderId="32" xfId="35" applyFont="1" applyBorder="1" applyAlignment="1">
      <alignment horizontal="left" wrapText="1"/>
    </xf>
    <xf numFmtId="0" fontId="0" fillId="0" borderId="19" xfId="0" applyBorder="1"/>
    <xf numFmtId="0" fontId="31" fillId="0" borderId="19" xfId="0" applyFont="1" applyBorder="1" applyAlignment="1">
      <alignment horizontal="left" indent="3"/>
    </xf>
    <xf numFmtId="0" fontId="68" fillId="0" borderId="0" xfId="1" applyFont="1"/>
    <xf numFmtId="0" fontId="28" fillId="2" borderId="69" xfId="0" applyFont="1" applyFill="1" applyBorder="1"/>
    <xf numFmtId="0" fontId="28" fillId="2" borderId="19" xfId="0" applyFont="1" applyFill="1" applyBorder="1"/>
    <xf numFmtId="165" fontId="28" fillId="2" borderId="32" xfId="0" applyNumberFormat="1" applyFont="1" applyFill="1" applyBorder="1"/>
    <xf numFmtId="0" fontId="30" fillId="0" borderId="72" xfId="15" applyFont="1" applyBorder="1" applyAlignment="1">
      <alignment horizontal="center" vertical="center" wrapText="1"/>
    </xf>
    <xf numFmtId="0" fontId="30" fillId="0" borderId="72" xfId="15" applyFont="1" applyBorder="1" applyAlignment="1">
      <alignment vertical="center" wrapText="1"/>
    </xf>
    <xf numFmtId="165" fontId="31" fillId="0" borderId="72" xfId="3" applyNumberFormat="1" applyFont="1" applyFill="1" applyBorder="1" applyAlignment="1">
      <alignment vertical="center"/>
    </xf>
    <xf numFmtId="0" fontId="27" fillId="2" borderId="93" xfId="41" applyFont="1" applyFill="1" applyBorder="1" applyAlignment="1">
      <alignment horizontal="left" vertical="top" wrapText="1"/>
    </xf>
    <xf numFmtId="165" fontId="27" fillId="2" borderId="93" xfId="42" applyNumberFormat="1" applyFont="1" applyFill="1" applyBorder="1" applyAlignment="1">
      <alignment horizontal="right" vertical="center" wrapText="1"/>
    </xf>
    <xf numFmtId="165" fontId="28" fillId="2" borderId="93" xfId="42" applyNumberFormat="1" applyFont="1" applyFill="1" applyBorder="1" applyAlignment="1">
      <alignment horizontal="right" vertical="center" wrapText="1"/>
    </xf>
    <xf numFmtId="0" fontId="82" fillId="0" borderId="108" xfId="0" applyFont="1" applyBorder="1" applyAlignment="1">
      <alignment horizontal="center" vertical="center"/>
    </xf>
    <xf numFmtId="0" fontId="82" fillId="0" borderId="108" xfId="0" applyFont="1" applyBorder="1" applyAlignment="1">
      <alignment vertical="center" wrapText="1"/>
    </xf>
    <xf numFmtId="0" fontId="46" fillId="0" borderId="108" xfId="0" applyFont="1" applyBorder="1" applyAlignment="1">
      <alignment horizontal="justify" vertical="center"/>
    </xf>
    <xf numFmtId="0" fontId="19" fillId="0" borderId="0" xfId="1" applyFont="1" applyBorder="1" applyAlignment="1" applyProtection="1">
      <alignment vertical="center" wrapText="1"/>
      <protection locked="0"/>
    </xf>
    <xf numFmtId="165" fontId="19" fillId="0" borderId="0" xfId="2" applyNumberFormat="1" applyFont="1" applyFill="1" applyBorder="1" applyAlignment="1" applyProtection="1">
      <alignment vertical="center" shrinkToFit="1"/>
    </xf>
    <xf numFmtId="164" fontId="19" fillId="0" borderId="109" xfId="1" applyNumberFormat="1" applyFont="1" applyFill="1" applyBorder="1" applyAlignment="1" applyProtection="1">
      <alignment horizontal="center" vertical="center"/>
      <protection locked="0"/>
    </xf>
    <xf numFmtId="43" fontId="145" fillId="15" borderId="6" xfId="2" applyFont="1" applyFill="1" applyBorder="1" applyAlignment="1">
      <alignment horizontal="center"/>
    </xf>
    <xf numFmtId="43" fontId="145" fillId="15" borderId="11" xfId="2" applyFont="1" applyFill="1" applyBorder="1" applyAlignment="1">
      <alignment horizontal="center"/>
    </xf>
    <xf numFmtId="43" fontId="145" fillId="15" borderId="12" xfId="2" applyFont="1" applyFill="1" applyBorder="1" applyAlignment="1">
      <alignment horizontal="center"/>
    </xf>
    <xf numFmtId="43" fontId="145" fillId="15" borderId="7" xfId="2" applyFont="1" applyFill="1" applyBorder="1" applyAlignment="1">
      <alignment horizontal="center"/>
    </xf>
    <xf numFmtId="165" fontId="98" fillId="15" borderId="21" xfId="2" applyNumberFormat="1" applyFont="1" applyFill="1" applyBorder="1" applyAlignment="1" applyProtection="1">
      <alignment vertical="center" shrinkToFit="1"/>
    </xf>
    <xf numFmtId="165" fontId="19" fillId="0" borderId="110" xfId="2" applyNumberFormat="1" applyFont="1" applyFill="1" applyBorder="1" applyAlignment="1" applyProtection="1">
      <alignment vertical="center" shrinkToFit="1"/>
    </xf>
    <xf numFmtId="0" fontId="0" fillId="15" borderId="62" xfId="0" applyFill="1" applyBorder="1"/>
    <xf numFmtId="0" fontId="0" fillId="15" borderId="63" xfId="0" applyFill="1" applyBorder="1"/>
    <xf numFmtId="0" fontId="0" fillId="15" borderId="67" xfId="0" applyFill="1" applyBorder="1"/>
    <xf numFmtId="0" fontId="0" fillId="15" borderId="68" xfId="0" applyFill="1" applyBorder="1"/>
    <xf numFmtId="0" fontId="144" fillId="15" borderId="22" xfId="0" applyFont="1" applyFill="1" applyBorder="1"/>
    <xf numFmtId="0" fontId="98" fillId="15" borderId="22" xfId="0" applyFont="1" applyFill="1" applyBorder="1"/>
    <xf numFmtId="165" fontId="98" fillId="15" borderId="22" xfId="0" applyNumberFormat="1" applyFont="1" applyFill="1" applyBorder="1"/>
    <xf numFmtId="4" fontId="98" fillId="15" borderId="22" xfId="0" applyNumberFormat="1" applyFont="1" applyFill="1" applyBorder="1"/>
    <xf numFmtId="4" fontId="98" fillId="15" borderId="22" xfId="33" applyNumberFormat="1" applyFont="1" applyFill="1" applyBorder="1"/>
    <xf numFmtId="0" fontId="145" fillId="16" borderId="19" xfId="0" quotePrefix="1" applyFont="1" applyFill="1" applyBorder="1" applyAlignment="1">
      <alignment horizontal="center" vertical="center" wrapText="1"/>
    </xf>
    <xf numFmtId="0" fontId="145" fillId="16" borderId="19" xfId="0" applyFont="1" applyFill="1" applyBorder="1" applyAlignment="1">
      <alignment horizontal="center" vertical="center" wrapText="1"/>
    </xf>
    <xf numFmtId="0" fontId="145" fillId="16" borderId="32" xfId="0" applyFont="1" applyFill="1" applyBorder="1" applyAlignment="1">
      <alignment horizontal="center" vertical="center" wrapText="1"/>
    </xf>
    <xf numFmtId="0" fontId="144" fillId="15" borderId="64" xfId="0" applyFont="1" applyFill="1" applyBorder="1"/>
    <xf numFmtId="0" fontId="146" fillId="15" borderId="0" xfId="0" applyFont="1" applyFill="1" applyBorder="1"/>
    <xf numFmtId="0" fontId="144" fillId="15" borderId="0" xfId="0" applyFont="1" applyFill="1" applyBorder="1"/>
    <xf numFmtId="43" fontId="146" fillId="15" borderId="0" xfId="33" applyFont="1" applyFill="1" applyBorder="1"/>
    <xf numFmtId="165" fontId="144" fillId="15" borderId="0" xfId="0" applyNumberFormat="1" applyFont="1" applyFill="1" applyBorder="1"/>
    <xf numFmtId="0" fontId="144" fillId="15" borderId="65" xfId="0" applyFont="1" applyFill="1" applyBorder="1"/>
    <xf numFmtId="0" fontId="145" fillId="15" borderId="69" xfId="0" applyFont="1" applyFill="1" applyBorder="1" applyAlignment="1">
      <alignment horizontal="center" vertical="center" wrapText="1"/>
    </xf>
    <xf numFmtId="0" fontId="145" fillId="15" borderId="53" xfId="0" quotePrefix="1" applyFont="1" applyFill="1" applyBorder="1" applyAlignment="1">
      <alignment horizontal="center" vertical="center" wrapText="1"/>
    </xf>
    <xf numFmtId="0" fontId="145" fillId="15" borderId="70" xfId="0" quotePrefix="1" applyFont="1" applyFill="1" applyBorder="1" applyAlignment="1">
      <alignment horizontal="center" vertical="center" wrapText="1"/>
    </xf>
    <xf numFmtId="43" fontId="0" fillId="0" borderId="0" xfId="0" applyNumberFormat="1"/>
    <xf numFmtId="43" fontId="147" fillId="15" borderId="7" xfId="33" applyFont="1" applyFill="1" applyBorder="1"/>
    <xf numFmtId="43" fontId="147" fillId="15" borderId="22" xfId="33" applyFont="1" applyFill="1" applyBorder="1"/>
    <xf numFmtId="43" fontId="147" fillId="15" borderId="12" xfId="33" applyFont="1" applyFill="1" applyBorder="1"/>
    <xf numFmtId="0" fontId="144" fillId="16" borderId="20" xfId="0" applyFont="1" applyFill="1" applyBorder="1"/>
    <xf numFmtId="0" fontId="98" fillId="16" borderId="69" xfId="0" quotePrefix="1" applyFont="1" applyFill="1" applyBorder="1" applyAlignment="1">
      <alignment horizontal="center" vertical="center"/>
    </xf>
    <xf numFmtId="0" fontId="98" fillId="16" borderId="53" xfId="0" quotePrefix="1" applyFont="1" applyFill="1" applyBorder="1" applyAlignment="1">
      <alignment horizontal="center" vertical="center"/>
    </xf>
    <xf numFmtId="0" fontId="98" fillId="15" borderId="54" xfId="0" applyFont="1" applyFill="1" applyBorder="1" applyAlignment="1">
      <alignment horizontal="center" vertical="center"/>
    </xf>
    <xf numFmtId="165" fontId="98" fillId="15" borderId="54" xfId="0" applyNumberFormat="1" applyFont="1" applyFill="1" applyBorder="1"/>
    <xf numFmtId="165" fontId="98" fillId="15" borderId="69" xfId="0" applyNumberFormat="1" applyFont="1" applyFill="1" applyBorder="1"/>
    <xf numFmtId="43" fontId="98" fillId="15" borderId="52" xfId="33" applyFont="1" applyFill="1" applyBorder="1"/>
    <xf numFmtId="165" fontId="28" fillId="0" borderId="22" xfId="1" applyNumberFormat="1" applyFont="1" applyFill="1" applyBorder="1" applyAlignment="1">
      <alignment vertical="center"/>
    </xf>
    <xf numFmtId="4" fontId="31" fillId="0" borderId="19" xfId="0" applyNumberFormat="1" applyFont="1" applyBorder="1"/>
    <xf numFmtId="0" fontId="98" fillId="15" borderId="24" xfId="1" applyFont="1" applyFill="1" applyBorder="1" applyAlignment="1">
      <alignment horizontal="center" vertical="center" wrapText="1"/>
    </xf>
    <xf numFmtId="0" fontId="98" fillId="15" borderId="32" xfId="1" applyFont="1" applyFill="1" applyBorder="1" applyAlignment="1">
      <alignment horizontal="center" vertical="center" wrapText="1"/>
    </xf>
    <xf numFmtId="4" fontId="98" fillId="15" borderId="24" xfId="1" applyNumberFormat="1" applyFont="1" applyFill="1" applyBorder="1" applyAlignment="1">
      <alignment horizontal="center" vertical="center"/>
    </xf>
    <xf numFmtId="9" fontId="98" fillId="15" borderId="24" xfId="28" applyFont="1" applyFill="1" applyBorder="1" applyAlignment="1">
      <alignment horizontal="center" vertical="center"/>
    </xf>
    <xf numFmtId="165" fontId="98" fillId="15" borderId="22" xfId="3" applyNumberFormat="1" applyFont="1" applyFill="1" applyBorder="1" applyAlignment="1">
      <alignment vertical="center"/>
    </xf>
    <xf numFmtId="43" fontId="98" fillId="15" borderId="22" xfId="33" applyFont="1" applyFill="1" applyBorder="1" applyAlignment="1">
      <alignment vertical="center"/>
    </xf>
    <xf numFmtId="9" fontId="98" fillId="15" borderId="22" xfId="37" applyFont="1" applyFill="1" applyBorder="1" applyAlignment="1">
      <alignment vertical="center"/>
    </xf>
    <xf numFmtId="44" fontId="98" fillId="15" borderId="22" xfId="3" applyNumberFormat="1" applyFont="1" applyFill="1" applyBorder="1" applyAlignment="1">
      <alignment vertical="center"/>
    </xf>
    <xf numFmtId="43" fontId="148" fillId="15" borderId="72" xfId="2" applyFont="1" applyFill="1" applyBorder="1" applyAlignment="1" applyProtection="1">
      <alignment horizontal="center" vertical="center" wrapText="1"/>
      <protection locked="0"/>
    </xf>
    <xf numFmtId="0" fontId="145" fillId="15" borderId="28" xfId="1" applyFont="1" applyFill="1" applyBorder="1" applyAlignment="1">
      <alignment horizontal="center" vertical="center"/>
    </xf>
    <xf numFmtId="0" fontId="145" fillId="15" borderId="28" xfId="1" applyFont="1" applyFill="1" applyBorder="1" applyAlignment="1">
      <alignment vertical="center"/>
    </xf>
    <xf numFmtId="44" fontId="148" fillId="15" borderId="28" xfId="11" applyFont="1" applyFill="1" applyBorder="1" applyAlignment="1">
      <alignment vertical="center"/>
    </xf>
    <xf numFmtId="0" fontId="98" fillId="16" borderId="69" xfId="0" applyFont="1" applyFill="1" applyBorder="1" applyAlignment="1">
      <alignment horizontal="center" vertical="center"/>
    </xf>
    <xf numFmtId="165" fontId="0" fillId="0" borderId="25" xfId="0" applyNumberFormat="1" applyBorder="1"/>
    <xf numFmtId="166" fontId="98" fillId="15" borderId="29" xfId="3" applyFont="1" applyFill="1" applyBorder="1" applyAlignment="1">
      <alignment horizontal="center" vertical="center" wrapText="1"/>
    </xf>
    <xf numFmtId="166" fontId="98" fillId="15" borderId="30" xfId="3" applyFont="1" applyFill="1" applyBorder="1" applyAlignment="1">
      <alignment horizontal="center"/>
    </xf>
    <xf numFmtId="166" fontId="98" fillId="15" borderId="34" xfId="3" applyFont="1" applyFill="1" applyBorder="1" applyAlignment="1">
      <alignment horizontal="center"/>
    </xf>
    <xf numFmtId="166" fontId="98" fillId="15" borderId="35" xfId="3" applyFont="1" applyFill="1" applyBorder="1" applyAlignment="1">
      <alignment horizontal="center"/>
    </xf>
    <xf numFmtId="0" fontId="145" fillId="15" borderId="28" xfId="15" applyFont="1" applyFill="1" applyBorder="1" applyAlignment="1">
      <alignment vertical="center"/>
    </xf>
    <xf numFmtId="165" fontId="98" fillId="15" borderId="28" xfId="3" applyNumberFormat="1" applyFont="1" applyFill="1" applyBorder="1" applyAlignment="1">
      <alignment vertical="center"/>
    </xf>
    <xf numFmtId="43" fontId="98" fillId="15" borderId="28" xfId="33" applyFont="1" applyFill="1" applyBorder="1" applyAlignment="1">
      <alignment vertical="center"/>
    </xf>
    <xf numFmtId="10" fontId="98" fillId="15" borderId="28" xfId="37" applyNumberFormat="1" applyFont="1" applyFill="1" applyBorder="1" applyAlignment="1">
      <alignment vertical="center"/>
    </xf>
    <xf numFmtId="0" fontId="98" fillId="15" borderId="24" xfId="35" applyFont="1" applyFill="1" applyBorder="1"/>
    <xf numFmtId="0" fontId="98" fillId="15" borderId="14" xfId="35" applyFont="1" applyFill="1" applyBorder="1" applyAlignment="1">
      <alignment horizontal="center"/>
    </xf>
    <xf numFmtId="0" fontId="98" fillId="15" borderId="14" xfId="35" applyFont="1" applyFill="1" applyBorder="1"/>
    <xf numFmtId="0" fontId="98" fillId="15" borderId="17" xfId="35" applyFont="1" applyFill="1" applyBorder="1"/>
    <xf numFmtId="0" fontId="98" fillId="15" borderId="7" xfId="35" applyFont="1" applyFill="1" applyBorder="1" applyAlignment="1">
      <alignment horizontal="center"/>
    </xf>
    <xf numFmtId="0" fontId="98" fillId="15" borderId="32" xfId="35" applyFont="1" applyFill="1" applyBorder="1" applyAlignment="1">
      <alignment horizontal="center"/>
    </xf>
    <xf numFmtId="0" fontId="98" fillId="15" borderId="19" xfId="35" applyFont="1" applyFill="1" applyBorder="1" applyAlignment="1">
      <alignment horizontal="center"/>
    </xf>
    <xf numFmtId="0" fontId="98" fillId="15" borderId="24" xfId="35" applyFont="1" applyFill="1" applyBorder="1" applyAlignment="1">
      <alignment horizontal="center"/>
    </xf>
    <xf numFmtId="0" fontId="98" fillId="15" borderId="20" xfId="35" applyFont="1" applyFill="1" applyBorder="1"/>
    <xf numFmtId="0" fontId="98" fillId="15" borderId="25" xfId="35" applyFont="1" applyFill="1" applyBorder="1" applyAlignment="1">
      <alignment horizontal="center"/>
    </xf>
    <xf numFmtId="0" fontId="98" fillId="15" borderId="26" xfId="35" applyFont="1" applyFill="1" applyBorder="1" applyAlignment="1">
      <alignment horizontal="center"/>
    </xf>
    <xf numFmtId="0" fontId="104" fillId="15" borderId="7" xfId="35" applyFont="1" applyFill="1" applyBorder="1"/>
    <xf numFmtId="0" fontId="98" fillId="15" borderId="22" xfId="35" applyFont="1" applyFill="1" applyBorder="1" applyAlignment="1">
      <alignment horizontal="center"/>
    </xf>
    <xf numFmtId="0" fontId="104" fillId="15" borderId="74" xfId="35" applyFont="1" applyFill="1" applyBorder="1"/>
    <xf numFmtId="0" fontId="104" fillId="15" borderId="22" xfId="35" applyFont="1" applyFill="1" applyBorder="1"/>
    <xf numFmtId="0" fontId="104" fillId="15" borderId="12" xfId="35" applyFont="1" applyFill="1" applyBorder="1"/>
    <xf numFmtId="0" fontId="98" fillId="15" borderId="53" xfId="35" applyFont="1" applyFill="1" applyBorder="1" applyAlignment="1">
      <alignment horizontal="center"/>
    </xf>
    <xf numFmtId="0" fontId="98" fillId="15" borderId="22" xfId="35" applyFont="1" applyFill="1" applyBorder="1"/>
    <xf numFmtId="0" fontId="99" fillId="15" borderId="86" xfId="41" applyFont="1" applyFill="1" applyBorder="1" applyAlignment="1">
      <alignment horizontal="center" vertical="center" wrapText="1"/>
    </xf>
    <xf numFmtId="0" fontId="99" fillId="15" borderId="88" xfId="41" applyFont="1" applyFill="1" applyBorder="1" applyAlignment="1">
      <alignment horizontal="center" vertical="center" wrapText="1"/>
    </xf>
    <xf numFmtId="0" fontId="98" fillId="15" borderId="89" xfId="41" applyFont="1" applyFill="1" applyBorder="1" applyAlignment="1">
      <alignment vertical="center" wrapText="1"/>
    </xf>
    <xf numFmtId="165" fontId="98" fillId="15" borderId="89" xfId="41" applyNumberFormat="1" applyFont="1" applyFill="1" applyBorder="1" applyAlignment="1">
      <alignment vertical="center" wrapText="1"/>
    </xf>
    <xf numFmtId="0" fontId="98" fillId="15" borderId="92" xfId="41" applyFont="1" applyFill="1" applyBorder="1" applyAlignment="1">
      <alignment vertical="center" wrapText="1"/>
    </xf>
    <xf numFmtId="0" fontId="99" fillId="15" borderId="92" xfId="41" applyFont="1" applyFill="1" applyBorder="1" applyAlignment="1">
      <alignment vertical="center" wrapText="1"/>
    </xf>
    <xf numFmtId="165" fontId="98" fillId="15" borderId="87" xfId="41" applyNumberFormat="1" applyFont="1" applyFill="1" applyBorder="1" applyAlignment="1">
      <alignment vertical="center" wrapText="1"/>
    </xf>
    <xf numFmtId="9" fontId="0" fillId="0" borderId="0" xfId="37" applyFont="1"/>
    <xf numFmtId="43" fontId="0" fillId="0" borderId="0" xfId="33" applyFont="1"/>
    <xf numFmtId="43" fontId="86" fillId="0" borderId="0" xfId="1" applyNumberFormat="1" applyFont="1" applyAlignment="1">
      <alignment vertical="center"/>
    </xf>
    <xf numFmtId="0" fontId="31" fillId="15" borderId="37" xfId="1" applyFont="1" applyFill="1" applyBorder="1" applyAlignment="1">
      <alignment vertical="center" wrapText="1"/>
    </xf>
    <xf numFmtId="0" fontId="98" fillId="15" borderId="37" xfId="1" applyFont="1" applyFill="1" applyBorder="1" applyAlignment="1">
      <alignment vertical="center" wrapText="1"/>
    </xf>
    <xf numFmtId="165" fontId="98" fillId="15" borderId="37" xfId="33" applyNumberFormat="1" applyFont="1" applyFill="1" applyBorder="1" applyAlignment="1">
      <alignment vertical="center" wrapText="1"/>
    </xf>
    <xf numFmtId="165" fontId="98" fillId="15" borderId="37" xfId="1" applyNumberFormat="1" applyFont="1" applyFill="1" applyBorder="1" applyAlignment="1">
      <alignment vertical="center" wrapText="1"/>
    </xf>
    <xf numFmtId="43" fontId="98" fillId="15" borderId="37" xfId="33" applyFont="1" applyFill="1" applyBorder="1" applyAlignment="1">
      <alignment vertical="center" wrapText="1"/>
    </xf>
    <xf numFmtId="0" fontId="144" fillId="15" borderId="7" xfId="0" applyFont="1" applyFill="1" applyBorder="1"/>
    <xf numFmtId="4" fontId="145" fillId="15" borderId="22" xfId="0" applyNumberFormat="1" applyFont="1" applyFill="1" applyBorder="1" applyAlignment="1">
      <alignment horizontal="center" vertical="center"/>
    </xf>
    <xf numFmtId="4" fontId="145" fillId="15" borderId="12" xfId="0" applyNumberFormat="1" applyFont="1" applyFill="1" applyBorder="1" applyAlignment="1">
      <alignment horizontal="center" vertical="center"/>
    </xf>
    <xf numFmtId="4" fontId="21" fillId="0" borderId="52" xfId="0" applyNumberFormat="1" applyFont="1" applyBorder="1" applyAlignment="1">
      <alignment horizontal="left" vertical="center" wrapText="1"/>
    </xf>
    <xf numFmtId="4" fontId="78" fillId="0" borderId="52" xfId="0" applyNumberFormat="1" applyFont="1" applyBorder="1" applyAlignment="1">
      <alignment horizontal="left" vertical="center" wrapText="1"/>
    </xf>
    <xf numFmtId="4" fontId="2" fillId="0" borderId="52" xfId="0" applyNumberFormat="1" applyFont="1" applyBorder="1" applyAlignment="1">
      <alignment horizontal="left" vertical="center" wrapText="1"/>
    </xf>
    <xf numFmtId="4" fontId="98" fillId="15" borderId="52" xfId="0" applyNumberFormat="1" applyFont="1" applyFill="1" applyBorder="1"/>
    <xf numFmtId="0" fontId="98" fillId="16" borderId="54" xfId="0" applyFont="1" applyFill="1" applyBorder="1" applyAlignment="1">
      <alignment horizontal="center" vertical="center"/>
    </xf>
    <xf numFmtId="0" fontId="98" fillId="16" borderId="22" xfId="0" applyFont="1" applyFill="1" applyBorder="1" applyAlignment="1">
      <alignment horizontal="center" vertical="center"/>
    </xf>
    <xf numFmtId="0" fontId="98" fillId="16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35" applyFont="1" applyAlignment="1">
      <alignment horizontal="center"/>
    </xf>
    <xf numFmtId="0" fontId="28" fillId="0" borderId="0" xfId="0" applyFont="1" applyAlignment="1"/>
    <xf numFmtId="4" fontId="28" fillId="2" borderId="52" xfId="0" applyNumberFormat="1" applyFont="1" applyFill="1" applyBorder="1" applyAlignment="1">
      <alignment horizontal="left" vertical="center" wrapText="1"/>
    </xf>
    <xf numFmtId="165" fontId="81" fillId="0" borderId="0" xfId="33" applyNumberFormat="1" applyFont="1"/>
    <xf numFmtId="165" fontId="2" fillId="0" borderId="0" xfId="35" applyNumberFormat="1" applyFont="1"/>
    <xf numFmtId="0" fontId="147" fillId="15" borderId="25" xfId="35" applyNumberFormat="1" applyFont="1" applyFill="1" applyBorder="1" applyAlignment="1" applyProtection="1">
      <alignment horizontal="center" vertical="center" wrapText="1"/>
    </xf>
    <xf numFmtId="0" fontId="145" fillId="15" borderId="3" xfId="35" applyFont="1" applyFill="1" applyBorder="1" applyAlignment="1">
      <alignment horizontal="center" vertical="center"/>
    </xf>
    <xf numFmtId="170" fontId="19" fillId="0" borderId="52" xfId="35" applyNumberFormat="1" applyFont="1" applyFill="1" applyBorder="1" applyAlignment="1" applyProtection="1">
      <alignment horizontal="center" vertical="center"/>
    </xf>
    <xf numFmtId="0" fontId="19" fillId="0" borderId="52" xfId="35" applyNumberFormat="1" applyFont="1" applyFill="1" applyBorder="1" applyAlignment="1" applyProtection="1">
      <alignment horizontal="center" vertical="center"/>
    </xf>
    <xf numFmtId="9" fontId="19" fillId="0" borderId="52" xfId="35" applyNumberFormat="1" applyFont="1" applyFill="1" applyBorder="1" applyAlignment="1" applyProtection="1">
      <alignment horizontal="center" vertical="center"/>
    </xf>
    <xf numFmtId="168" fontId="19" fillId="0" borderId="52" xfId="35" applyNumberFormat="1" applyFont="1" applyFill="1" applyBorder="1" applyAlignment="1" applyProtection="1">
      <alignment horizontal="center" vertical="center"/>
    </xf>
    <xf numFmtId="170" fontId="19" fillId="0" borderId="53" xfId="35" applyNumberFormat="1" applyFont="1" applyFill="1" applyBorder="1" applyAlignment="1" applyProtection="1">
      <alignment horizontal="center" vertical="center"/>
    </xf>
    <xf numFmtId="0" fontId="19" fillId="0" borderId="52" xfId="35" applyNumberFormat="1" applyFont="1" applyFill="1" applyBorder="1" applyAlignment="1" applyProtection="1">
      <alignment vertical="center"/>
    </xf>
    <xf numFmtId="0" fontId="104" fillId="15" borderId="52" xfId="35" applyNumberFormat="1" applyFont="1" applyFill="1" applyBorder="1" applyAlignment="1" applyProtection="1">
      <alignment horizontal="center" vertical="center"/>
    </xf>
    <xf numFmtId="0" fontId="98" fillId="15" borderId="52" xfId="35" applyNumberFormat="1" applyFont="1" applyFill="1" applyBorder="1" applyAlignment="1" applyProtection="1">
      <alignment horizontal="center" vertical="center"/>
    </xf>
    <xf numFmtId="168" fontId="98" fillId="15" borderId="52" xfId="35" applyNumberFormat="1" applyFont="1" applyFill="1" applyBorder="1" applyAlignment="1" applyProtection="1">
      <alignment horizontal="center" vertical="center"/>
    </xf>
    <xf numFmtId="4" fontId="98" fillId="15" borderId="52" xfId="35" applyNumberFormat="1" applyFont="1" applyFill="1" applyBorder="1" applyAlignment="1" applyProtection="1">
      <alignment horizontal="center" vertical="center"/>
    </xf>
    <xf numFmtId="0" fontId="104" fillId="15" borderId="52" xfId="35" applyNumberFormat="1" applyFont="1" applyFill="1" applyBorder="1" applyAlignment="1" applyProtection="1">
      <alignment vertical="center"/>
    </xf>
    <xf numFmtId="0" fontId="98" fillId="15" borderId="93" xfId="41" applyFont="1" applyFill="1" applyBorder="1" applyAlignment="1">
      <alignment horizontal="center" vertical="center" wrapText="1"/>
    </xf>
    <xf numFmtId="0" fontId="98" fillId="15" borderId="94" xfId="41" applyFont="1" applyFill="1" applyBorder="1" applyAlignment="1">
      <alignment horizontal="center" vertical="center" wrapText="1"/>
    </xf>
    <xf numFmtId="0" fontId="149" fillId="15" borderId="94" xfId="41" applyFont="1" applyFill="1" applyBorder="1" applyAlignment="1">
      <alignment horizontal="center" vertical="center" wrapText="1"/>
    </xf>
    <xf numFmtId="0" fontId="98" fillId="15" borderId="95" xfId="41" applyFont="1" applyFill="1" applyBorder="1" applyAlignment="1">
      <alignment horizontal="center" vertical="center" wrapText="1"/>
    </xf>
    <xf numFmtId="0" fontId="98" fillId="15" borderId="93" xfId="41" applyFont="1" applyFill="1" applyBorder="1" applyAlignment="1">
      <alignment horizontal="left" vertical="top" wrapText="1"/>
    </xf>
    <xf numFmtId="43" fontId="98" fillId="15" borderId="93" xfId="42" applyFont="1" applyFill="1" applyBorder="1" applyAlignment="1">
      <alignment horizontal="right" vertical="center" wrapText="1"/>
    </xf>
    <xf numFmtId="0" fontId="98" fillId="15" borderId="22" xfId="41" applyFont="1" applyFill="1" applyBorder="1" applyAlignment="1">
      <alignment horizontal="center" vertical="center" wrapText="1"/>
    </xf>
    <xf numFmtId="43" fontId="98" fillId="15" borderId="93" xfId="42" applyFont="1" applyFill="1" applyBorder="1" applyAlignment="1">
      <alignment horizontal="center" vertical="center" wrapText="1"/>
    </xf>
    <xf numFmtId="43" fontId="98" fillId="15" borderId="102" xfId="42" applyFont="1" applyFill="1" applyBorder="1" applyAlignment="1">
      <alignment horizontal="center" vertical="center" wrapText="1"/>
    </xf>
    <xf numFmtId="165" fontId="98" fillId="15" borderId="93" xfId="42" applyNumberFormat="1" applyFont="1" applyFill="1" applyBorder="1" applyAlignment="1">
      <alignment horizontal="right" vertical="center" wrapText="1"/>
    </xf>
    <xf numFmtId="43" fontId="98" fillId="15" borderId="93" xfId="33" applyFont="1" applyFill="1" applyBorder="1" applyAlignment="1">
      <alignment horizontal="right" vertical="center" wrapText="1"/>
    </xf>
    <xf numFmtId="0" fontId="98" fillId="15" borderId="22" xfId="14" applyFont="1" applyFill="1" applyBorder="1" applyAlignment="1">
      <alignment horizontal="center" vertical="center" wrapText="1"/>
    </xf>
    <xf numFmtId="165" fontId="98" fillId="15" borderId="106" xfId="14" applyNumberFormat="1" applyFont="1" applyFill="1" applyBorder="1" applyAlignment="1">
      <alignment horizontal="justify" vertical="center" wrapText="1"/>
    </xf>
    <xf numFmtId="165" fontId="98" fillId="15" borderId="106" xfId="44" applyNumberFormat="1" applyFont="1" applyFill="1" applyBorder="1" applyAlignment="1">
      <alignment horizontal="right" vertical="center" wrapText="1"/>
    </xf>
    <xf numFmtId="43" fontId="98" fillId="15" borderId="106" xfId="33" applyFont="1" applyFill="1" applyBorder="1" applyAlignment="1">
      <alignment horizontal="right" vertical="center" wrapText="1"/>
    </xf>
    <xf numFmtId="0" fontId="98" fillId="15" borderId="45" xfId="14" applyFont="1" applyFill="1" applyBorder="1" applyAlignment="1">
      <alignment horizontal="center" vertical="center" wrapText="1"/>
    </xf>
    <xf numFmtId="165" fontId="28" fillId="2" borderId="69" xfId="0" applyNumberFormat="1" applyFont="1" applyFill="1" applyBorder="1"/>
    <xf numFmtId="165" fontId="28" fillId="2" borderId="19" xfId="0" applyNumberFormat="1" applyFont="1" applyFill="1" applyBorder="1"/>
    <xf numFmtId="43" fontId="2" fillId="0" borderId="0" xfId="33" applyFont="1"/>
    <xf numFmtId="0" fontId="21" fillId="0" borderId="52" xfId="0" applyFont="1" applyBorder="1"/>
    <xf numFmtId="0" fontId="78" fillId="0" borderId="52" xfId="0" applyFont="1" applyBorder="1"/>
    <xf numFmtId="0" fontId="2" fillId="0" borderId="52" xfId="0" applyFont="1" applyBorder="1"/>
    <xf numFmtId="0" fontId="28" fillId="2" borderId="52" xfId="0" applyFont="1" applyFill="1" applyBorder="1"/>
    <xf numFmtId="165" fontId="85" fillId="0" borderId="33" xfId="2" applyNumberFormat="1" applyFont="1" applyBorder="1" applyAlignment="1">
      <alignment vertical="center"/>
    </xf>
    <xf numFmtId="165" fontId="86" fillId="0" borderId="33" xfId="2" applyNumberFormat="1" applyFont="1" applyBorder="1" applyAlignment="1" applyProtection="1">
      <alignment vertical="center"/>
      <protection locked="0"/>
    </xf>
    <xf numFmtId="165" fontId="86" fillId="0" borderId="33" xfId="2" applyNumberFormat="1" applyFont="1" applyBorder="1" applyAlignment="1">
      <alignment vertical="center"/>
    </xf>
    <xf numFmtId="0" fontId="30" fillId="0" borderId="0" xfId="1" applyFont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2" fillId="0" borderId="54" xfId="35" applyFont="1" applyBorder="1" applyAlignment="1">
      <alignment horizontal="left" wrapText="1"/>
    </xf>
    <xf numFmtId="0" fontId="2" fillId="0" borderId="55" xfId="35" applyFont="1" applyBorder="1" applyAlignment="1">
      <alignment horizontal="left" wrapText="1"/>
    </xf>
    <xf numFmtId="0" fontId="26" fillId="0" borderId="0" xfId="35" applyFont="1" applyBorder="1" applyAlignment="1">
      <alignment horizontal="center"/>
    </xf>
    <xf numFmtId="0" fontId="31" fillId="0" borderId="0" xfId="35" applyNumberFormat="1" applyFont="1" applyFill="1" applyBorder="1" applyAlignment="1" applyProtection="1">
      <alignment horizontal="left" vertical="center"/>
    </xf>
    <xf numFmtId="170" fontId="19" fillId="0" borderId="52" xfId="0" applyNumberFormat="1" applyFont="1" applyFill="1" applyBorder="1" applyAlignment="1" applyProtection="1">
      <alignment horizontal="center" vertical="center"/>
    </xf>
    <xf numFmtId="43" fontId="2" fillId="0" borderId="0" xfId="2" applyFont="1" applyBorder="1"/>
    <xf numFmtId="0" fontId="29" fillId="0" borderId="0" xfId="1" applyFont="1" applyFill="1" applyBorder="1" applyAlignment="1">
      <alignment horizontal="center" vertical="center"/>
    </xf>
    <xf numFmtId="0" fontId="30" fillId="0" borderId="0" xfId="1" applyFont="1" applyBorder="1" applyAlignment="1">
      <alignment horizontal="center"/>
    </xf>
    <xf numFmtId="43" fontId="30" fillId="0" borderId="0" xfId="1" applyNumberFormat="1" applyFont="1" applyBorder="1" applyAlignment="1">
      <alignment horizontal="center"/>
    </xf>
    <xf numFmtId="0" fontId="68" fillId="0" borderId="0" xfId="1" applyFont="1" applyBorder="1"/>
    <xf numFmtId="0" fontId="29" fillId="0" borderId="0" xfId="15" applyFont="1" applyBorder="1" applyAlignment="1"/>
    <xf numFmtId="0" fontId="2" fillId="0" borderId="0" xfId="35" applyFont="1" applyBorder="1" applyProtection="1"/>
    <xf numFmtId="43" fontId="29" fillId="0" borderId="0" xfId="1" applyNumberFormat="1" applyFont="1" applyBorder="1" applyAlignment="1"/>
    <xf numFmtId="0" fontId="77" fillId="0" borderId="0" xfId="35" applyFont="1" applyBorder="1"/>
    <xf numFmtId="0" fontId="150" fillId="0" borderId="0" xfId="47" applyNumberFormat="1" applyAlignment="1" applyProtection="1">
      <alignment horizontal="center"/>
      <protection locked="0"/>
    </xf>
    <xf numFmtId="0" fontId="150" fillId="0" borderId="0" xfId="47"/>
    <xf numFmtId="0" fontId="150" fillId="0" borderId="0" xfId="47" applyNumberFormat="1" applyAlignment="1" applyProtection="1">
      <alignment horizontal="left"/>
      <protection locked="0"/>
    </xf>
    <xf numFmtId="1" fontId="150" fillId="0" borderId="0" xfId="47" applyNumberFormat="1" applyAlignment="1" applyProtection="1">
      <alignment horizontal="right"/>
      <protection locked="0"/>
    </xf>
    <xf numFmtId="4" fontId="150" fillId="0" borderId="0" xfId="47" applyNumberFormat="1" applyAlignment="1" applyProtection="1">
      <alignment horizontal="right"/>
      <protection locked="0"/>
    </xf>
    <xf numFmtId="1" fontId="150" fillId="0" borderId="0" xfId="47" applyNumberFormat="1"/>
    <xf numFmtId="4" fontId="31" fillId="0" borderId="0" xfId="0" applyNumberFormat="1" applyFont="1" applyBorder="1"/>
    <xf numFmtId="4" fontId="31" fillId="0" borderId="0" xfId="0" applyNumberFormat="1" applyFont="1" applyBorder="1"/>
    <xf numFmtId="4" fontId="31" fillId="0" borderId="0" xfId="0" applyNumberFormat="1" applyFont="1" applyBorder="1"/>
    <xf numFmtId="4" fontId="0" fillId="0" borderId="0" xfId="0" applyNumberFormat="1" applyBorder="1"/>
    <xf numFmtId="4" fontId="31" fillId="0" borderId="0" xfId="0" applyNumberFormat="1" applyFont="1" applyBorder="1"/>
    <xf numFmtId="4" fontId="0" fillId="0" borderId="0" xfId="0" applyNumberFormat="1" applyBorder="1"/>
    <xf numFmtId="4" fontId="68" fillId="0" borderId="0" xfId="0" applyNumberFormat="1" applyFont="1" applyBorder="1"/>
    <xf numFmtId="4" fontId="68" fillId="0" borderId="0" xfId="0" applyNumberFormat="1" applyFont="1" applyBorder="1"/>
    <xf numFmtId="165" fontId="28" fillId="2" borderId="52" xfId="0" applyNumberFormat="1" applyFont="1" applyFill="1" applyBorder="1"/>
    <xf numFmtId="165" fontId="78" fillId="0" borderId="52" xfId="0" applyNumberFormat="1" applyFont="1" applyBorder="1"/>
    <xf numFmtId="165" fontId="21" fillId="0" borderId="52" xfId="0" applyNumberFormat="1" applyFont="1" applyBorder="1"/>
    <xf numFmtId="165" fontId="2" fillId="0" borderId="52" xfId="0" applyNumberFormat="1" applyFont="1" applyBorder="1"/>
    <xf numFmtId="0" fontId="144" fillId="0" borderId="0" xfId="0" applyFont="1"/>
    <xf numFmtId="0" fontId="95" fillId="0" borderId="0" xfId="1" applyFont="1"/>
    <xf numFmtId="0" fontId="31" fillId="0" borderId="19" xfId="0" applyFont="1" applyBorder="1" applyAlignment="1">
      <alignment horizontal="left" wrapText="1" indent="3"/>
    </xf>
    <xf numFmtId="4" fontId="98" fillId="15" borderId="54" xfId="0" applyNumberFormat="1" applyFont="1" applyFill="1" applyBorder="1"/>
    <xf numFmtId="165" fontId="98" fillId="15" borderId="52" xfId="0" applyNumberFormat="1" applyFont="1" applyFill="1" applyBorder="1"/>
    <xf numFmtId="165" fontId="28" fillId="2" borderId="53" xfId="0" applyNumberFormat="1" applyFont="1" applyFill="1" applyBorder="1"/>
    <xf numFmtId="4" fontId="22" fillId="0" borderId="0" xfId="35" applyNumberFormat="1" applyFont="1"/>
    <xf numFmtId="165" fontId="86" fillId="0" borderId="0" xfId="1" applyNumberFormat="1" applyFont="1" applyAlignment="1">
      <alignment vertical="center"/>
    </xf>
    <xf numFmtId="44" fontId="2" fillId="0" borderId="0" xfId="1" applyNumberFormat="1" applyFont="1"/>
    <xf numFmtId="44" fontId="86" fillId="0" borderId="0" xfId="1" applyNumberFormat="1" applyFont="1" applyAlignment="1">
      <alignment vertical="center"/>
    </xf>
    <xf numFmtId="0" fontId="151" fillId="0" borderId="0" xfId="48" applyAlignment="1" applyProtection="1">
      <alignment horizontal="center"/>
      <protection locked="0"/>
    </xf>
    <xf numFmtId="0" fontId="151" fillId="0" borderId="0" xfId="48"/>
    <xf numFmtId="0" fontId="151" fillId="0" borderId="0" xfId="48" applyAlignment="1" applyProtection="1">
      <alignment horizontal="left"/>
      <protection locked="0"/>
    </xf>
    <xf numFmtId="1" fontId="151" fillId="0" borderId="0" xfId="48" applyNumberFormat="1" applyAlignment="1" applyProtection="1">
      <alignment horizontal="right"/>
      <protection locked="0"/>
    </xf>
    <xf numFmtId="4" fontId="151" fillId="0" borderId="0" xfId="48" applyNumberFormat="1" applyAlignment="1" applyProtection="1">
      <alignment horizontal="right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right"/>
      <protection locked="0"/>
    </xf>
    <xf numFmtId="1" fontId="0" fillId="0" borderId="44" xfId="0" applyNumberFormat="1" applyBorder="1" applyAlignment="1" applyProtection="1">
      <alignment horizontal="right"/>
      <protection locked="0"/>
    </xf>
    <xf numFmtId="0" fontId="0" fillId="0" borderId="44" xfId="0" applyBorder="1" applyAlignment="1" applyProtection="1">
      <alignment horizontal="left"/>
      <protection locked="0"/>
    </xf>
    <xf numFmtId="165" fontId="0" fillId="0" borderId="44" xfId="0" applyNumberFormat="1" applyBorder="1" applyAlignment="1" applyProtection="1">
      <alignment horizontal="right"/>
      <protection locked="0"/>
    </xf>
    <xf numFmtId="165" fontId="2" fillId="0" borderId="44" xfId="1" applyNumberFormat="1" applyFont="1" applyFill="1" applyBorder="1" applyAlignment="1">
      <alignment vertical="center"/>
    </xf>
    <xf numFmtId="4" fontId="31" fillId="0" borderId="32" xfId="0" applyNumberFormat="1" applyFont="1" applyBorder="1"/>
    <xf numFmtId="0" fontId="10" fillId="9" borderId="0" xfId="14" applyFont="1" applyFill="1" applyAlignment="1" applyProtection="1">
      <alignment horizontal="center"/>
    </xf>
    <xf numFmtId="0" fontId="42" fillId="10" borderId="0" xfId="14" applyFont="1" applyFill="1" applyAlignment="1" applyProtection="1">
      <alignment horizontal="center"/>
    </xf>
    <xf numFmtId="0" fontId="16" fillId="5" borderId="0" xfId="14" applyFont="1" applyFill="1" applyBorder="1" applyAlignment="1" applyProtection="1">
      <alignment horizontal="center"/>
    </xf>
    <xf numFmtId="0" fontId="43" fillId="0" borderId="0" xfId="14" applyFont="1" applyAlignment="1" applyProtection="1">
      <alignment vertical="center" wrapText="1"/>
    </xf>
    <xf numFmtId="49" fontId="6" fillId="0" borderId="0" xfId="14" applyNumberFormat="1" applyFont="1" applyAlignment="1" applyProtection="1">
      <alignment horizontal="center" vertical="center"/>
    </xf>
    <xf numFmtId="0" fontId="6" fillId="0" borderId="0" xfId="14" applyFont="1" applyFill="1" applyBorder="1" applyAlignment="1" applyProtection="1">
      <alignment vertical="center" wrapText="1"/>
    </xf>
    <xf numFmtId="0" fontId="10" fillId="5" borderId="28" xfId="14" applyFont="1" applyFill="1" applyBorder="1" applyAlignment="1" applyProtection="1">
      <alignment horizontal="center" vertical="center" wrapText="1"/>
    </xf>
    <xf numFmtId="0" fontId="14" fillId="11" borderId="28" xfId="14" applyFont="1" applyFill="1" applyBorder="1" applyAlignment="1" applyProtection="1">
      <alignment horizontal="center" vertical="center" wrapText="1"/>
    </xf>
    <xf numFmtId="0" fontId="10" fillId="5" borderId="34" xfId="14" applyFont="1" applyFill="1" applyBorder="1" applyAlignment="1" applyProtection="1">
      <alignment horizontal="center" vertical="center"/>
    </xf>
    <xf numFmtId="0" fontId="10" fillId="5" borderId="47" xfId="14" applyFont="1" applyFill="1" applyBorder="1" applyAlignment="1" applyProtection="1">
      <alignment horizontal="center" vertical="center"/>
    </xf>
    <xf numFmtId="0" fontId="10" fillId="5" borderId="35" xfId="14" applyFont="1" applyFill="1" applyBorder="1" applyAlignment="1" applyProtection="1">
      <alignment horizontal="center" vertical="center"/>
    </xf>
    <xf numFmtId="0" fontId="10" fillId="5" borderId="29" xfId="14" applyFont="1" applyFill="1" applyBorder="1" applyAlignment="1" applyProtection="1">
      <alignment horizontal="center" vertical="center" wrapText="1"/>
    </xf>
    <xf numFmtId="0" fontId="10" fillId="5" borderId="33" xfId="14" applyFont="1" applyFill="1" applyBorder="1" applyAlignment="1" applyProtection="1">
      <alignment horizontal="center" vertical="center" wrapText="1"/>
    </xf>
    <xf numFmtId="0" fontId="10" fillId="5" borderId="30" xfId="14" applyFont="1" applyFill="1" applyBorder="1" applyAlignment="1" applyProtection="1">
      <alignment horizontal="center" vertical="center" wrapText="1"/>
    </xf>
    <xf numFmtId="0" fontId="11" fillId="5" borderId="28" xfId="14" applyFont="1" applyFill="1" applyBorder="1" applyAlignment="1" applyProtection="1">
      <alignment horizontal="center" vertical="center" wrapText="1"/>
    </xf>
    <xf numFmtId="0" fontId="7" fillId="0" borderId="0" xfId="14" applyFont="1" applyFill="1" applyBorder="1" applyAlignment="1" applyProtection="1">
      <alignment horizontal="center" vertical="center" wrapText="1"/>
    </xf>
    <xf numFmtId="0" fontId="12" fillId="0" borderId="0" xfId="14" applyFont="1" applyBorder="1" applyProtection="1"/>
    <xf numFmtId="0" fontId="44" fillId="0" borderId="0" xfId="14" applyFont="1" applyFill="1" applyBorder="1" applyAlignment="1" applyProtection="1">
      <alignment horizontal="justify" vertical="center" wrapText="1"/>
    </xf>
    <xf numFmtId="0" fontId="3" fillId="0" borderId="0" xfId="14" applyFont="1" applyProtection="1"/>
    <xf numFmtId="0" fontId="5" fillId="0" borderId="0" xfId="14" applyFont="1" applyFill="1" applyBorder="1" applyAlignment="1" applyProtection="1">
      <alignment horizontal="justify" vertical="center" wrapText="1"/>
    </xf>
    <xf numFmtId="0" fontId="6" fillId="0" borderId="0" xfId="14" applyFont="1" applyAlignment="1" applyProtection="1">
      <alignment horizontal="justify" vertical="center" wrapText="1"/>
    </xf>
    <xf numFmtId="0" fontId="4" fillId="5" borderId="0" xfId="14" applyFont="1" applyFill="1" applyBorder="1" applyAlignment="1" applyProtection="1">
      <alignment horizontal="justify" vertical="center" wrapText="1"/>
    </xf>
    <xf numFmtId="0" fontId="3" fillId="5" borderId="0" xfId="14" applyFont="1" applyFill="1" applyAlignment="1" applyProtection="1">
      <alignment horizontal="justify" vertical="center" wrapText="1"/>
    </xf>
    <xf numFmtId="0" fontId="3" fillId="5" borderId="0" xfId="14" applyFont="1" applyFill="1" applyBorder="1" applyAlignment="1" applyProtection="1">
      <alignment horizontal="justify" vertical="center" wrapText="1"/>
    </xf>
    <xf numFmtId="0" fontId="7" fillId="0" borderId="0" xfId="14" applyFont="1" applyAlignment="1" applyProtection="1">
      <alignment horizontal="center" vertical="center" wrapText="1"/>
    </xf>
    <xf numFmtId="0" fontId="4" fillId="5" borderId="0" xfId="14" applyFont="1" applyFill="1" applyBorder="1" applyAlignment="1" applyProtection="1">
      <alignment horizontal="left" vertical="center" wrapText="1"/>
    </xf>
    <xf numFmtId="0" fontId="3" fillId="5" borderId="0" xfId="14" applyFont="1" applyFill="1" applyAlignment="1" applyProtection="1">
      <alignment horizontal="left" vertical="center" wrapText="1"/>
    </xf>
    <xf numFmtId="0" fontId="14" fillId="11" borderId="28" xfId="14" applyFont="1" applyFill="1" applyBorder="1" applyAlignment="1" applyProtection="1">
      <alignment horizontal="center" vertical="center"/>
    </xf>
    <xf numFmtId="0" fontId="9" fillId="11" borderId="28" xfId="14" applyFont="1" applyFill="1" applyBorder="1" applyAlignment="1" applyProtection="1">
      <alignment horizontal="center"/>
    </xf>
    <xf numFmtId="49" fontId="39" fillId="8" borderId="51" xfId="14" applyNumberFormat="1" applyFont="1" applyFill="1" applyBorder="1" applyAlignment="1">
      <alignment horizontal="center" vertical="top"/>
    </xf>
    <xf numFmtId="49" fontId="39" fillId="8" borderId="0" xfId="14" applyNumberFormat="1" applyFont="1" applyFill="1" applyBorder="1" applyAlignment="1">
      <alignment horizontal="center" vertical="top"/>
    </xf>
    <xf numFmtId="0" fontId="30" fillId="0" borderId="0" xfId="1" applyFont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0" fontId="29" fillId="0" borderId="0" xfId="1" applyFont="1" applyAlignment="1">
      <alignment horizontal="center"/>
    </xf>
    <xf numFmtId="0" fontId="28" fillId="0" borderId="0" xfId="1" applyFont="1" applyAlignment="1" applyProtection="1">
      <alignment horizontal="center"/>
      <protection locked="0"/>
    </xf>
    <xf numFmtId="0" fontId="145" fillId="15" borderId="1" xfId="1" applyFont="1" applyFill="1" applyBorder="1" applyAlignment="1">
      <alignment horizontal="center" vertical="center" wrapText="1"/>
    </xf>
    <xf numFmtId="0" fontId="145" fillId="15" borderId="6" xfId="1" applyFont="1" applyFill="1" applyBorder="1" applyAlignment="1">
      <alignment horizontal="center" vertical="center" wrapText="1"/>
    </xf>
    <xf numFmtId="0" fontId="145" fillId="15" borderId="2" xfId="1" applyFont="1" applyFill="1" applyBorder="1" applyAlignment="1">
      <alignment horizontal="center" vertical="center" wrapText="1"/>
    </xf>
    <xf numFmtId="0" fontId="145" fillId="15" borderId="7" xfId="1" applyFont="1" applyFill="1" applyBorder="1" applyAlignment="1">
      <alignment horizontal="center" vertical="center" wrapText="1"/>
    </xf>
    <xf numFmtId="43" fontId="145" fillId="15" borderId="3" xfId="2" applyFont="1" applyFill="1" applyBorder="1" applyAlignment="1">
      <alignment horizontal="center"/>
    </xf>
    <xf numFmtId="43" fontId="145" fillId="15" borderId="4" xfId="2" applyFont="1" applyFill="1" applyBorder="1" applyAlignment="1">
      <alignment horizontal="center"/>
    </xf>
    <xf numFmtId="43" fontId="145" fillId="15" borderId="48" xfId="2" applyFont="1" applyFill="1" applyBorder="1" applyAlignment="1">
      <alignment horizontal="center"/>
    </xf>
    <xf numFmtId="43" fontId="98" fillId="15" borderId="3" xfId="2" applyFont="1" applyFill="1" applyBorder="1" applyAlignment="1">
      <alignment horizontal="center"/>
    </xf>
    <xf numFmtId="43" fontId="98" fillId="15" borderId="4" xfId="2" applyFont="1" applyFill="1" applyBorder="1" applyAlignment="1">
      <alignment horizontal="center"/>
    </xf>
    <xf numFmtId="43" fontId="145" fillId="15" borderId="8" xfId="2" applyFont="1" applyFill="1" applyBorder="1" applyAlignment="1" applyProtection="1">
      <alignment horizontal="center"/>
      <protection locked="0"/>
    </xf>
    <xf numFmtId="43" fontId="145" fillId="15" borderId="9" xfId="2" applyFont="1" applyFill="1" applyBorder="1" applyAlignment="1" applyProtection="1">
      <alignment horizontal="center"/>
      <protection locked="0"/>
    </xf>
    <xf numFmtId="49" fontId="145" fillId="15" borderId="8" xfId="2" applyNumberFormat="1" applyFont="1" applyFill="1" applyBorder="1" applyAlignment="1" applyProtection="1">
      <alignment horizontal="center"/>
      <protection locked="0"/>
    </xf>
    <xf numFmtId="49" fontId="145" fillId="15" borderId="9" xfId="2" applyNumberFormat="1" applyFont="1" applyFill="1" applyBorder="1" applyAlignment="1" applyProtection="1">
      <alignment horizontal="center"/>
      <protection locked="0"/>
    </xf>
    <xf numFmtId="0" fontId="29" fillId="0" borderId="0" xfId="1" applyFont="1" applyBorder="1" applyAlignment="1">
      <alignment horizontal="center"/>
    </xf>
    <xf numFmtId="0" fontId="98" fillId="15" borderId="59" xfId="1" applyFont="1" applyFill="1" applyBorder="1" applyAlignment="1">
      <alignment horizontal="center" vertical="center"/>
    </xf>
    <xf numFmtId="0" fontId="98" fillId="15" borderId="60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145" fillId="15" borderId="61" xfId="0" applyFont="1" applyFill="1" applyBorder="1" applyAlignment="1">
      <alignment horizontal="center" vertical="center"/>
    </xf>
    <xf numFmtId="0" fontId="145" fillId="15" borderId="62" xfId="0" applyFont="1" applyFill="1" applyBorder="1" applyAlignment="1">
      <alignment horizontal="center" vertical="center"/>
    </xf>
    <xf numFmtId="0" fontId="145" fillId="15" borderId="66" xfId="0" applyFont="1" applyFill="1" applyBorder="1" applyAlignment="1">
      <alignment horizontal="center" vertical="center"/>
    </xf>
    <xf numFmtId="0" fontId="145" fillId="15" borderId="67" xfId="0" applyFont="1" applyFill="1" applyBorder="1" applyAlignment="1">
      <alignment horizontal="center" vertical="center"/>
    </xf>
    <xf numFmtId="4" fontId="145" fillId="15" borderId="62" xfId="0" quotePrefix="1" applyNumberFormat="1" applyFont="1" applyFill="1" applyBorder="1" applyAlignment="1">
      <alignment horizontal="center" vertical="center"/>
    </xf>
    <xf numFmtId="4" fontId="145" fillId="15" borderId="67" xfId="0" quotePrefix="1" applyNumberFormat="1" applyFont="1" applyFill="1" applyBorder="1" applyAlignment="1">
      <alignment horizontal="center" vertical="center"/>
    </xf>
    <xf numFmtId="4" fontId="145" fillId="15" borderId="62" xfId="0" quotePrefix="1" applyNumberFormat="1" applyFont="1" applyFill="1" applyBorder="1" applyAlignment="1">
      <alignment horizontal="center" vertical="center" wrapText="1"/>
    </xf>
    <xf numFmtId="4" fontId="145" fillId="15" borderId="67" xfId="0" quotePrefix="1" applyNumberFormat="1" applyFont="1" applyFill="1" applyBorder="1" applyAlignment="1">
      <alignment horizontal="center" vertical="center" wrapText="1"/>
    </xf>
    <xf numFmtId="0" fontId="28" fillId="0" borderId="32" xfId="0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/>
    </xf>
    <xf numFmtId="0" fontId="98" fillId="16" borderId="69" xfId="0" applyFont="1" applyFill="1" applyBorder="1" applyAlignment="1">
      <alignment horizontal="center" vertical="center"/>
    </xf>
    <xf numFmtId="0" fontId="98" fillId="16" borderId="57" xfId="0" applyFont="1" applyFill="1" applyBorder="1" applyAlignment="1">
      <alignment horizontal="center" vertical="center"/>
    </xf>
    <xf numFmtId="0" fontId="98" fillId="16" borderId="19" xfId="0" applyFont="1" applyFill="1" applyBorder="1" applyAlignment="1">
      <alignment horizontal="center" vertical="center"/>
    </xf>
    <xf numFmtId="0" fontId="98" fillId="16" borderId="0" xfId="0" applyFont="1" applyFill="1" applyBorder="1" applyAlignment="1">
      <alignment horizontal="center" vertical="center"/>
    </xf>
    <xf numFmtId="0" fontId="98" fillId="16" borderId="69" xfId="0" applyFont="1" applyFill="1" applyBorder="1" applyAlignment="1">
      <alignment horizontal="center" vertical="center" wrapText="1"/>
    </xf>
    <xf numFmtId="0" fontId="98" fillId="16" borderId="19" xfId="0" applyFont="1" applyFill="1" applyBorder="1" applyAlignment="1">
      <alignment horizontal="center" vertical="center" wrapText="1"/>
    </xf>
    <xf numFmtId="0" fontId="98" fillId="16" borderId="53" xfId="0" applyFont="1" applyFill="1" applyBorder="1" applyAlignment="1">
      <alignment horizontal="center" vertical="center" wrapText="1"/>
    </xf>
    <xf numFmtId="0" fontId="98" fillId="16" borderId="32" xfId="0" applyFont="1" applyFill="1" applyBorder="1" applyAlignment="1">
      <alignment horizontal="center" vertical="center" wrapText="1"/>
    </xf>
    <xf numFmtId="0" fontId="2" fillId="0" borderId="62" xfId="1" applyFont="1" applyBorder="1" applyAlignment="1">
      <alignment horizontal="center"/>
    </xf>
    <xf numFmtId="0" fontId="30" fillId="0" borderId="0" xfId="1" applyFont="1" applyBorder="1" applyAlignment="1">
      <alignment horizontal="center" vertical="center"/>
    </xf>
    <xf numFmtId="0" fontId="145" fillId="16" borderId="69" xfId="0" applyFont="1" applyFill="1" applyBorder="1" applyAlignment="1">
      <alignment horizontal="center" vertical="center" wrapText="1"/>
    </xf>
    <xf numFmtId="0" fontId="145" fillId="16" borderId="57" xfId="0" applyFont="1" applyFill="1" applyBorder="1" applyAlignment="1">
      <alignment horizontal="center" vertical="center" wrapText="1"/>
    </xf>
    <xf numFmtId="0" fontId="145" fillId="16" borderId="19" xfId="0" applyFont="1" applyFill="1" applyBorder="1" applyAlignment="1">
      <alignment horizontal="center" vertical="center" wrapText="1"/>
    </xf>
    <xf numFmtId="0" fontId="145" fillId="16" borderId="0" xfId="0" applyFont="1" applyFill="1" applyBorder="1" applyAlignment="1">
      <alignment horizontal="center" vertical="center" wrapText="1"/>
    </xf>
    <xf numFmtId="0" fontId="145" fillId="16" borderId="53" xfId="0" applyFont="1" applyFill="1" applyBorder="1" applyAlignment="1">
      <alignment horizontal="center" vertical="center" wrapText="1"/>
    </xf>
    <xf numFmtId="0" fontId="145" fillId="16" borderId="3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98" fillId="15" borderId="54" xfId="0" applyFont="1" applyFill="1" applyBorder="1" applyAlignment="1">
      <alignment horizontal="center"/>
    </xf>
    <xf numFmtId="0" fontId="98" fillId="15" borderId="55" xfId="0" applyFont="1" applyFill="1" applyBorder="1" applyAlignment="1">
      <alignment horizontal="center"/>
    </xf>
    <xf numFmtId="0" fontId="98" fillId="16" borderId="53" xfId="0" applyFont="1" applyFill="1" applyBorder="1" applyAlignment="1">
      <alignment horizontal="center" vertical="center"/>
    </xf>
    <xf numFmtId="0" fontId="98" fillId="16" borderId="20" xfId="0" applyFont="1" applyFill="1" applyBorder="1" applyAlignment="1">
      <alignment horizontal="center" vertical="center"/>
    </xf>
    <xf numFmtId="0" fontId="98" fillId="16" borderId="32" xfId="0" applyFont="1" applyFill="1" applyBorder="1" applyAlignment="1">
      <alignment horizontal="center" vertical="center"/>
    </xf>
    <xf numFmtId="0" fontId="26" fillId="0" borderId="0" xfId="35" applyFont="1" applyAlignment="1">
      <alignment horizontal="center"/>
    </xf>
    <xf numFmtId="43" fontId="30" fillId="0" borderId="0" xfId="1" applyNumberFormat="1" applyFont="1" applyAlignment="1">
      <alignment horizontal="center"/>
    </xf>
    <xf numFmtId="0" fontId="30" fillId="0" borderId="0" xfId="1" applyFont="1" applyFill="1" applyAlignment="1">
      <alignment horizontal="center"/>
    </xf>
    <xf numFmtId="4" fontId="98" fillId="15" borderId="24" xfId="1" applyNumberFormat="1" applyFont="1" applyFill="1" applyBorder="1" applyAlignment="1">
      <alignment horizontal="center" vertical="center" wrapText="1"/>
    </xf>
    <xf numFmtId="4" fontId="98" fillId="15" borderId="32" xfId="1" applyNumberFormat="1" applyFont="1" applyFill="1" applyBorder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43" fontId="29" fillId="0" borderId="0" xfId="1" applyNumberFormat="1" applyFont="1" applyBorder="1" applyAlignment="1">
      <alignment horizontal="center"/>
    </xf>
    <xf numFmtId="0" fontId="30" fillId="0" borderId="0" xfId="1" applyFont="1" applyFill="1" applyBorder="1" applyAlignment="1">
      <alignment horizontal="center"/>
    </xf>
    <xf numFmtId="43" fontId="29" fillId="0" borderId="0" xfId="1" applyNumberFormat="1" applyFont="1" applyAlignment="1">
      <alignment horizontal="center"/>
    </xf>
    <xf numFmtId="0" fontId="98" fillId="15" borderId="54" xfId="1" applyFont="1" applyFill="1" applyBorder="1" applyAlignment="1" applyProtection="1">
      <alignment horizontal="center" vertical="center"/>
    </xf>
    <xf numFmtId="0" fontId="98" fillId="15" borderId="55" xfId="1" applyFont="1" applyFill="1" applyBorder="1" applyAlignment="1" applyProtection="1">
      <alignment horizontal="center" vertical="center"/>
    </xf>
    <xf numFmtId="43" fontId="30" fillId="0" borderId="0" xfId="1" applyNumberFormat="1" applyFont="1" applyBorder="1" applyAlignment="1">
      <alignment horizontal="center"/>
    </xf>
    <xf numFmtId="42" fontId="29" fillId="0" borderId="0" xfId="1" applyNumberFormat="1" applyFont="1" applyAlignment="1">
      <alignment horizontal="center" vertical="center"/>
    </xf>
    <xf numFmtId="49" fontId="28" fillId="0" borderId="0" xfId="1" applyNumberFormat="1" applyFont="1" applyAlignment="1">
      <alignment horizontal="center" vertical="center"/>
    </xf>
    <xf numFmtId="2" fontId="18" fillId="0" borderId="0" xfId="15" applyNumberFormat="1" applyFont="1" applyAlignment="1">
      <alignment horizontal="center" vertical="center"/>
    </xf>
    <xf numFmtId="49" fontId="98" fillId="15" borderId="24" xfId="1" applyNumberFormat="1" applyFont="1" applyFill="1" applyBorder="1" applyAlignment="1">
      <alignment horizontal="center" vertical="center" wrapText="1"/>
    </xf>
    <xf numFmtId="49" fontId="98" fillId="15" borderId="25" xfId="1" applyNumberFormat="1" applyFont="1" applyFill="1" applyBorder="1" applyAlignment="1">
      <alignment horizontal="center" vertical="center" wrapText="1"/>
    </xf>
    <xf numFmtId="0" fontId="98" fillId="15" borderId="24" xfId="1" applyFont="1" applyFill="1" applyBorder="1" applyAlignment="1">
      <alignment horizontal="center" vertical="center" wrapText="1"/>
    </xf>
    <xf numFmtId="0" fontId="98" fillId="15" borderId="25" xfId="1" applyFont="1" applyFill="1" applyBorder="1" applyAlignment="1">
      <alignment horizontal="center" vertical="center" wrapText="1"/>
    </xf>
    <xf numFmtId="0" fontId="98" fillId="15" borderId="32" xfId="1" applyFont="1" applyFill="1" applyBorder="1" applyAlignment="1">
      <alignment horizontal="center" vertical="center" wrapText="1"/>
    </xf>
    <xf numFmtId="0" fontId="98" fillId="15" borderId="7" xfId="1" applyFont="1" applyFill="1" applyBorder="1" applyAlignment="1">
      <alignment horizontal="center" vertical="center" wrapText="1"/>
    </xf>
    <xf numFmtId="0" fontId="98" fillId="15" borderId="12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/>
    </xf>
    <xf numFmtId="0" fontId="145" fillId="15" borderId="38" xfId="35" applyFont="1" applyFill="1" applyBorder="1" applyAlignment="1">
      <alignment horizontal="center"/>
    </xf>
    <xf numFmtId="0" fontId="145" fillId="15" borderId="39" xfId="35" applyFont="1" applyFill="1" applyBorder="1" applyAlignment="1">
      <alignment horizontal="center"/>
    </xf>
    <xf numFmtId="0" fontId="145" fillId="15" borderId="40" xfId="35" applyFont="1" applyFill="1" applyBorder="1" applyAlignment="1">
      <alignment horizontal="center"/>
    </xf>
    <xf numFmtId="0" fontId="2" fillId="0" borderId="3" xfId="35" applyFont="1" applyBorder="1" applyAlignment="1">
      <alignment horizontal="center" vertical="center" wrapText="1"/>
    </xf>
    <xf numFmtId="0" fontId="2" fillId="0" borderId="5" xfId="35" applyFont="1" applyBorder="1" applyAlignment="1">
      <alignment horizontal="center" vertical="center" wrapText="1"/>
    </xf>
    <xf numFmtId="0" fontId="2" fillId="0" borderId="4" xfId="35" applyFont="1" applyBorder="1" applyAlignment="1">
      <alignment horizontal="center" vertical="center" wrapText="1"/>
    </xf>
    <xf numFmtId="0" fontId="2" fillId="0" borderId="41" xfId="35" applyFont="1" applyBorder="1" applyAlignment="1">
      <alignment horizontal="center" vertical="center" wrapText="1"/>
    </xf>
    <xf numFmtId="0" fontId="2" fillId="0" borderId="0" xfId="35" applyFont="1" applyBorder="1" applyAlignment="1">
      <alignment horizontal="center" vertical="center" wrapText="1"/>
    </xf>
    <xf numFmtId="0" fontId="2" fillId="0" borderId="42" xfId="35" applyFont="1" applyBorder="1" applyAlignment="1">
      <alignment horizontal="center" vertical="center" wrapText="1"/>
    </xf>
    <xf numFmtId="0" fontId="2" fillId="0" borderId="43" xfId="35" applyFont="1" applyBorder="1" applyAlignment="1">
      <alignment horizontal="center" vertical="center" wrapText="1"/>
    </xf>
    <xf numFmtId="0" fontId="2" fillId="0" borderId="44" xfId="35" applyFont="1" applyBorder="1" applyAlignment="1">
      <alignment horizontal="center" vertical="center" wrapText="1"/>
    </xf>
    <xf numFmtId="0" fontId="2" fillId="0" borderId="45" xfId="35" applyFont="1" applyBorder="1" applyAlignment="1">
      <alignment horizontal="center" vertical="center" wrapText="1"/>
    </xf>
    <xf numFmtId="43" fontId="30" fillId="0" borderId="0" xfId="15" applyNumberFormat="1" applyFont="1" applyBorder="1" applyAlignment="1">
      <alignment horizontal="center"/>
    </xf>
    <xf numFmtId="0" fontId="30" fillId="0" borderId="0" xfId="15" applyFont="1" applyAlignment="1">
      <alignment horizontal="center"/>
    </xf>
    <xf numFmtId="0" fontId="18" fillId="0" borderId="0" xfId="15" applyFont="1" applyAlignment="1">
      <alignment horizontal="center" vertical="center"/>
    </xf>
    <xf numFmtId="2" fontId="29" fillId="0" borderId="0" xfId="15" applyNumberFormat="1" applyFont="1" applyAlignment="1">
      <alignment horizontal="center" vertical="center"/>
    </xf>
    <xf numFmtId="0" fontId="29" fillId="0" borderId="0" xfId="15" applyFont="1" applyAlignment="1">
      <alignment horizontal="center" vertical="center"/>
    </xf>
    <xf numFmtId="0" fontId="98" fillId="15" borderId="29" xfId="15" applyFont="1" applyFill="1" applyBorder="1" applyAlignment="1">
      <alignment horizontal="center" vertical="center" wrapText="1"/>
    </xf>
    <xf numFmtId="0" fontId="98" fillId="15" borderId="30" xfId="15" applyFont="1" applyFill="1" applyBorder="1" applyAlignment="1">
      <alignment horizontal="center" vertical="center" wrapText="1"/>
    </xf>
    <xf numFmtId="166" fontId="98" fillId="15" borderId="34" xfId="3" applyFont="1" applyFill="1" applyBorder="1" applyAlignment="1">
      <alignment horizontal="center" vertical="center" wrapText="1"/>
    </xf>
    <xf numFmtId="166" fontId="98" fillId="15" borderId="35" xfId="3" applyFont="1" applyFill="1" applyBorder="1" applyAlignment="1">
      <alignment horizontal="center" vertical="center" wrapText="1"/>
    </xf>
    <xf numFmtId="166" fontId="98" fillId="15" borderId="29" xfId="3" applyFont="1" applyFill="1" applyBorder="1" applyAlignment="1">
      <alignment horizontal="center" vertical="center" wrapText="1"/>
    </xf>
    <xf numFmtId="166" fontId="98" fillId="15" borderId="30" xfId="3" applyFont="1" applyFill="1" applyBorder="1" applyAlignment="1">
      <alignment horizontal="center" vertical="center" wrapText="1"/>
    </xf>
    <xf numFmtId="0" fontId="30" fillId="0" borderId="0" xfId="15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98" fillId="16" borderId="26" xfId="0" applyFont="1" applyFill="1" applyBorder="1" applyAlignment="1">
      <alignment horizontal="center" vertical="center"/>
    </xf>
    <xf numFmtId="0" fontId="98" fillId="16" borderId="22" xfId="0" applyFont="1" applyFill="1" applyBorder="1" applyAlignment="1">
      <alignment horizontal="center" vertical="center"/>
    </xf>
    <xf numFmtId="0" fontId="98" fillId="16" borderId="25" xfId="0" applyFont="1" applyFill="1" applyBorder="1" applyAlignment="1">
      <alignment horizontal="center" vertical="center"/>
    </xf>
    <xf numFmtId="0" fontId="98" fillId="15" borderId="22" xfId="0" applyFont="1" applyFill="1" applyBorder="1" applyAlignment="1">
      <alignment horizontal="center"/>
    </xf>
    <xf numFmtId="0" fontId="28" fillId="0" borderId="69" xfId="0" applyFont="1" applyFill="1" applyBorder="1" applyAlignment="1">
      <alignment horizontal="center" vertical="center"/>
    </xf>
    <xf numFmtId="0" fontId="28" fillId="0" borderId="70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4" fontId="98" fillId="15" borderId="54" xfId="0" applyNumberFormat="1" applyFont="1" applyFill="1" applyBorder="1" applyAlignment="1">
      <alignment horizontal="center" vertical="center"/>
    </xf>
    <xf numFmtId="4" fontId="98" fillId="15" borderId="55" xfId="0" applyNumberFormat="1" applyFont="1" applyFill="1" applyBorder="1" applyAlignment="1">
      <alignment horizontal="center" vertical="center"/>
    </xf>
    <xf numFmtId="0" fontId="145" fillId="15" borderId="48" xfId="0" applyFont="1" applyFill="1" applyBorder="1" applyAlignment="1">
      <alignment horizontal="center" vertical="center" wrapText="1"/>
    </xf>
    <xf numFmtId="0" fontId="145" fillId="15" borderId="50" xfId="0" applyFont="1" applyFill="1" applyBorder="1" applyAlignment="1">
      <alignment horizontal="center" vertical="center" wrapText="1"/>
    </xf>
    <xf numFmtId="43" fontId="79" fillId="0" borderId="0" xfId="2" applyFont="1" applyAlignment="1">
      <alignment horizontal="center"/>
    </xf>
    <xf numFmtId="0" fontId="148" fillId="15" borderId="72" xfId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/>
    </xf>
    <xf numFmtId="0" fontId="18" fillId="0" borderId="0" xfId="1" applyFont="1" applyAlignment="1" applyProtection="1">
      <alignment horizontal="center"/>
      <protection locked="0"/>
    </xf>
    <xf numFmtId="43" fontId="148" fillId="15" borderId="72" xfId="2" applyFont="1" applyFill="1" applyBorder="1" applyAlignment="1" applyProtection="1">
      <alignment horizontal="center" vertical="center" wrapText="1"/>
      <protection locked="0"/>
    </xf>
    <xf numFmtId="0" fontId="148" fillId="15" borderId="72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29" fillId="0" borderId="0" xfId="1" applyFont="1" applyFill="1" applyAlignment="1">
      <alignment horizontal="center"/>
    </xf>
    <xf numFmtId="0" fontId="145" fillId="15" borderId="4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0" xfId="35" applyFont="1" applyBorder="1" applyAlignment="1" applyProtection="1">
      <alignment horizontal="center"/>
    </xf>
    <xf numFmtId="0" fontId="28" fillId="0" borderId="0" xfId="35" applyFont="1" applyBorder="1" applyAlignment="1" applyProtection="1">
      <alignment horizontal="center"/>
    </xf>
    <xf numFmtId="0" fontId="30" fillId="0" borderId="0" xfId="35" applyNumberFormat="1" applyFont="1" applyFill="1" applyBorder="1" applyAlignment="1" applyProtection="1">
      <alignment horizontal="center" vertical="center"/>
    </xf>
    <xf numFmtId="0" fontId="147" fillId="15" borderId="54" xfId="35" applyNumberFormat="1" applyFont="1" applyFill="1" applyBorder="1" applyAlignment="1" applyProtection="1">
      <alignment horizontal="center" vertical="center" wrapText="1"/>
    </xf>
    <xf numFmtId="0" fontId="147" fillId="15" borderId="55" xfId="35" applyNumberFormat="1" applyFont="1" applyFill="1" applyBorder="1" applyAlignment="1" applyProtection="1">
      <alignment horizontal="center" vertical="center" wrapText="1"/>
    </xf>
    <xf numFmtId="0" fontId="147" fillId="15" borderId="74" xfId="35" applyNumberFormat="1" applyFont="1" applyFill="1" applyBorder="1" applyAlignment="1" applyProtection="1">
      <alignment horizontal="center" vertical="center" wrapText="1"/>
    </xf>
    <xf numFmtId="0" fontId="93" fillId="0" borderId="19" xfId="35" applyNumberFormat="1" applyFont="1" applyFill="1" applyBorder="1" applyAlignment="1" applyProtection="1">
      <alignment horizontal="center" vertical="center" wrapText="1"/>
    </xf>
    <xf numFmtId="0" fontId="93" fillId="0" borderId="0" xfId="35" applyNumberFormat="1" applyFont="1" applyFill="1" applyBorder="1" applyAlignment="1" applyProtection="1">
      <alignment horizontal="center" vertical="center" wrapText="1"/>
    </xf>
    <xf numFmtId="0" fontId="147" fillId="15" borderId="54" xfId="35" applyNumberFormat="1" applyFont="1" applyFill="1" applyBorder="1" applyAlignment="1" applyProtection="1">
      <alignment horizontal="center" vertical="center"/>
    </xf>
    <xf numFmtId="0" fontId="147" fillId="15" borderId="74" xfId="35" applyNumberFormat="1" applyFont="1" applyFill="1" applyBorder="1" applyAlignment="1" applyProtection="1">
      <alignment horizontal="center" vertical="center"/>
    </xf>
    <xf numFmtId="0" fontId="147" fillId="15" borderId="55" xfId="35" applyNumberFormat="1" applyFont="1" applyFill="1" applyBorder="1" applyAlignment="1" applyProtection="1">
      <alignment horizontal="center" vertical="center"/>
    </xf>
    <xf numFmtId="0" fontId="147" fillId="15" borderId="69" xfId="35" applyNumberFormat="1" applyFont="1" applyFill="1" applyBorder="1" applyAlignment="1" applyProtection="1">
      <alignment horizontal="center" vertical="center"/>
    </xf>
    <xf numFmtId="0" fontId="147" fillId="15" borderId="70" xfId="35" applyNumberFormat="1" applyFont="1" applyFill="1" applyBorder="1" applyAlignment="1" applyProtection="1">
      <alignment horizontal="center" vertical="center"/>
    </xf>
    <xf numFmtId="0" fontId="147" fillId="15" borderId="26" xfId="35" applyNumberFormat="1" applyFont="1" applyFill="1" applyBorder="1" applyAlignment="1" applyProtection="1">
      <alignment horizontal="center" vertical="center"/>
    </xf>
    <xf numFmtId="0" fontId="147" fillId="15" borderId="31" xfId="35" applyNumberFormat="1" applyFont="1" applyFill="1" applyBorder="1" applyAlignment="1" applyProtection="1">
      <alignment horizontal="center" vertical="center"/>
    </xf>
    <xf numFmtId="0" fontId="147" fillId="15" borderId="53" xfId="35" applyNumberFormat="1" applyFont="1" applyFill="1" applyBorder="1" applyAlignment="1" applyProtection="1">
      <alignment horizontal="center" vertical="center"/>
    </xf>
    <xf numFmtId="0" fontId="147" fillId="15" borderId="25" xfId="35" applyNumberFormat="1" applyFont="1" applyFill="1" applyBorder="1" applyAlignment="1" applyProtection="1">
      <alignment horizontal="center" vertical="center"/>
    </xf>
    <xf numFmtId="0" fontId="147" fillId="15" borderId="53" xfId="35" applyNumberFormat="1" applyFont="1" applyFill="1" applyBorder="1" applyAlignment="1" applyProtection="1">
      <alignment horizontal="center" vertical="center" wrapText="1"/>
    </xf>
    <xf numFmtId="0" fontId="147" fillId="15" borderId="32" xfId="35" applyNumberFormat="1" applyFont="1" applyFill="1" applyBorder="1" applyAlignment="1" applyProtection="1">
      <alignment horizontal="center" vertical="center" wrapText="1"/>
    </xf>
    <xf numFmtId="0" fontId="147" fillId="15" borderId="25" xfId="35" applyNumberFormat="1" applyFont="1" applyFill="1" applyBorder="1" applyAlignment="1" applyProtection="1">
      <alignment horizontal="center" vertical="center" wrapText="1"/>
    </xf>
    <xf numFmtId="170" fontId="98" fillId="15" borderId="54" xfId="35" applyNumberFormat="1" applyFont="1" applyFill="1" applyBorder="1" applyAlignment="1" applyProtection="1">
      <alignment horizontal="center" vertical="center"/>
    </xf>
    <xf numFmtId="170" fontId="98" fillId="15" borderId="74" xfId="35" applyNumberFormat="1" applyFont="1" applyFill="1" applyBorder="1" applyAlignment="1" applyProtection="1">
      <alignment horizontal="center" vertical="center"/>
    </xf>
    <xf numFmtId="170" fontId="98" fillId="15" borderId="55" xfId="35" applyNumberFormat="1" applyFont="1" applyFill="1" applyBorder="1" applyAlignment="1" applyProtection="1">
      <alignment horizontal="center" vertical="center"/>
    </xf>
    <xf numFmtId="0" fontId="19" fillId="0" borderId="54" xfId="35" applyNumberFormat="1" applyFont="1" applyFill="1" applyBorder="1" applyAlignment="1" applyProtection="1">
      <alignment horizontal="left" vertical="center" wrapText="1"/>
    </xf>
    <xf numFmtId="0" fontId="19" fillId="0" borderId="55" xfId="35" applyNumberFormat="1" applyFont="1" applyFill="1" applyBorder="1" applyAlignment="1" applyProtection="1">
      <alignment horizontal="left" vertical="center" wrapText="1"/>
    </xf>
    <xf numFmtId="0" fontId="19" fillId="0" borderId="54" xfId="35" applyNumberFormat="1" applyFont="1" applyFill="1" applyBorder="1" applyAlignment="1" applyProtection="1">
      <alignment horizontal="left" vertical="center"/>
    </xf>
    <xf numFmtId="0" fontId="19" fillId="0" borderId="55" xfId="35" applyNumberFormat="1" applyFont="1" applyFill="1" applyBorder="1" applyAlignment="1" applyProtection="1">
      <alignment horizontal="left" vertical="center"/>
    </xf>
    <xf numFmtId="0" fontId="2" fillId="0" borderId="54" xfId="35" applyFont="1" applyBorder="1" applyAlignment="1">
      <alignment horizontal="left" wrapText="1"/>
    </xf>
    <xf numFmtId="0" fontId="2" fillId="0" borderId="55" xfId="35" applyFont="1" applyBorder="1" applyAlignment="1">
      <alignment horizontal="left" wrapText="1"/>
    </xf>
    <xf numFmtId="0" fontId="145" fillId="15" borderId="48" xfId="35" applyFont="1" applyFill="1" applyBorder="1" applyAlignment="1">
      <alignment horizontal="center" vertical="center"/>
    </xf>
    <xf numFmtId="43" fontId="98" fillId="15" borderId="75" xfId="4" applyFont="1" applyFill="1" applyBorder="1" applyAlignment="1">
      <alignment horizontal="center"/>
    </xf>
    <xf numFmtId="0" fontId="98" fillId="15" borderId="75" xfId="1" applyFont="1" applyFill="1" applyBorder="1" applyAlignment="1">
      <alignment horizontal="center" vertical="center" wrapText="1"/>
    </xf>
    <xf numFmtId="43" fontId="98" fillId="15" borderId="75" xfId="4" applyFont="1" applyFill="1" applyBorder="1" applyAlignment="1">
      <alignment horizontal="center" vertical="center" wrapText="1"/>
    </xf>
    <xf numFmtId="43" fontId="98" fillId="15" borderId="78" xfId="4" applyFont="1" applyFill="1" applyBorder="1" applyAlignment="1">
      <alignment horizontal="center" vertical="center"/>
    </xf>
    <xf numFmtId="43" fontId="98" fillId="15" borderId="79" xfId="4" applyFont="1" applyFill="1" applyBorder="1" applyAlignment="1">
      <alignment horizontal="center" vertical="center"/>
    </xf>
    <xf numFmtId="43" fontId="98" fillId="15" borderId="80" xfId="4" applyFont="1" applyFill="1" applyBorder="1" applyAlignment="1">
      <alignment horizontal="center" vertical="center" wrapText="1"/>
    </xf>
    <xf numFmtId="43" fontId="98" fillId="15" borderId="81" xfId="4" applyFont="1" applyFill="1" applyBorder="1" applyAlignment="1">
      <alignment horizontal="center" vertical="center" wrapText="1"/>
    </xf>
    <xf numFmtId="43" fontId="98" fillId="15" borderId="82" xfId="4" applyFont="1" applyFill="1" applyBorder="1" applyAlignment="1">
      <alignment horizontal="center" vertical="center" wrapText="1"/>
    </xf>
    <xf numFmtId="43" fontId="98" fillId="15" borderId="83" xfId="4" applyFont="1" applyFill="1" applyBorder="1" applyAlignment="1">
      <alignment horizontal="center" vertical="center" wrapText="1"/>
    </xf>
    <xf numFmtId="0" fontId="28" fillId="0" borderId="0" xfId="1" applyFont="1" applyAlignment="1">
      <alignment horizontal="left" vertical="center" wrapText="1"/>
    </xf>
    <xf numFmtId="43" fontId="30" fillId="0" borderId="0" xfId="4" applyFont="1" applyBorder="1" applyAlignment="1">
      <alignment horizontal="center"/>
    </xf>
    <xf numFmtId="43" fontId="30" fillId="0" borderId="0" xfId="4" applyFont="1" applyAlignment="1">
      <alignment horizontal="center"/>
    </xf>
    <xf numFmtId="0" fontId="15" fillId="0" borderId="0" xfId="35" applyBorder="1" applyAlignment="1">
      <alignment horizontal="center"/>
    </xf>
    <xf numFmtId="0" fontId="32" fillId="0" borderId="0" xfId="35" applyFont="1" applyAlignment="1">
      <alignment horizontal="center"/>
    </xf>
    <xf numFmtId="0" fontId="34" fillId="0" borderId="0" xfId="35" applyFont="1" applyAlignment="1">
      <alignment horizontal="center"/>
    </xf>
    <xf numFmtId="0" fontId="33" fillId="0" borderId="0" xfId="35" applyFont="1" applyAlignment="1">
      <alignment horizontal="center"/>
    </xf>
    <xf numFmtId="0" fontId="98" fillId="15" borderId="7" xfId="35" applyFont="1" applyFill="1" applyBorder="1" applyAlignment="1">
      <alignment horizontal="center"/>
    </xf>
    <xf numFmtId="0" fontId="98" fillId="15" borderId="27" xfId="35" applyFont="1" applyFill="1" applyBorder="1" applyAlignment="1">
      <alignment horizontal="center"/>
    </xf>
    <xf numFmtId="0" fontId="98" fillId="15" borderId="12" xfId="35" applyFont="1" applyFill="1" applyBorder="1" applyAlignment="1">
      <alignment horizontal="center"/>
    </xf>
    <xf numFmtId="0" fontId="98" fillId="15" borderId="26" xfId="35" applyFont="1" applyFill="1" applyBorder="1" applyAlignment="1">
      <alignment horizontal="center"/>
    </xf>
    <xf numFmtId="0" fontId="98" fillId="15" borderId="31" xfId="35" applyFont="1" applyFill="1" applyBorder="1" applyAlignment="1">
      <alignment horizontal="center"/>
    </xf>
    <xf numFmtId="0" fontId="26" fillId="0" borderId="0" xfId="35" applyFont="1" applyBorder="1" applyAlignment="1">
      <alignment horizontal="center"/>
    </xf>
    <xf numFmtId="0" fontId="30" fillId="0" borderId="0" xfId="1" applyFont="1" applyAlignment="1">
      <alignment horizontal="center"/>
    </xf>
    <xf numFmtId="0" fontId="30" fillId="0" borderId="0" xfId="1" applyFont="1" applyBorder="1" applyAlignment="1">
      <alignment horizontal="center"/>
    </xf>
    <xf numFmtId="0" fontId="98" fillId="15" borderId="69" xfId="35" applyFont="1" applyFill="1" applyBorder="1" applyAlignment="1">
      <alignment horizontal="center" vertical="center" wrapText="1"/>
    </xf>
    <xf numFmtId="0" fontId="98" fillId="15" borderId="70" xfId="35" applyFont="1" applyFill="1" applyBorder="1" applyAlignment="1">
      <alignment horizontal="center" vertical="center" wrapText="1"/>
    </xf>
    <xf numFmtId="0" fontId="98" fillId="15" borderId="19" xfId="35" applyFont="1" applyFill="1" applyBorder="1" applyAlignment="1">
      <alignment horizontal="center" vertical="center" wrapText="1"/>
    </xf>
    <xf numFmtId="0" fontId="98" fillId="15" borderId="20" xfId="35" applyFont="1" applyFill="1" applyBorder="1" applyAlignment="1">
      <alignment horizontal="center" vertical="center" wrapText="1"/>
    </xf>
    <xf numFmtId="0" fontId="98" fillId="15" borderId="26" xfId="35" applyFont="1" applyFill="1" applyBorder="1" applyAlignment="1">
      <alignment horizontal="center" vertical="center" wrapText="1"/>
    </xf>
    <xf numFmtId="0" fontId="98" fillId="15" borderId="31" xfId="35" applyFont="1" applyFill="1" applyBorder="1" applyAlignment="1">
      <alignment horizontal="center" vertical="center" wrapText="1"/>
    </xf>
    <xf numFmtId="0" fontId="29" fillId="0" borderId="0" xfId="41" applyFont="1" applyFill="1" applyBorder="1" applyAlignment="1">
      <alignment horizontal="center" vertical="center" wrapText="1"/>
    </xf>
    <xf numFmtId="0" fontId="28" fillId="0" borderId="0" xfId="41" applyFont="1" applyFill="1" applyBorder="1" applyAlignment="1">
      <alignment horizontal="center" vertical="center" wrapText="1"/>
    </xf>
    <xf numFmtId="0" fontId="98" fillId="15" borderId="85" xfId="41" applyFont="1" applyFill="1" applyBorder="1" applyAlignment="1">
      <alignment horizontal="center" vertical="center" wrapText="1"/>
    </xf>
    <xf numFmtId="0" fontId="98" fillId="15" borderId="87" xfId="41" applyFont="1" applyFill="1" applyBorder="1" applyAlignment="1">
      <alignment horizontal="center" vertical="center" wrapText="1"/>
    </xf>
    <xf numFmtId="165" fontId="98" fillId="15" borderId="85" xfId="41" applyNumberFormat="1" applyFont="1" applyFill="1" applyBorder="1" applyAlignment="1">
      <alignment horizontal="center" vertical="center" wrapText="1"/>
    </xf>
    <xf numFmtId="165" fontId="98" fillId="15" borderId="87" xfId="41" applyNumberFormat="1" applyFont="1" applyFill="1" applyBorder="1" applyAlignment="1">
      <alignment horizontal="center" vertical="center" wrapText="1"/>
    </xf>
    <xf numFmtId="0" fontId="98" fillId="15" borderId="86" xfId="41" applyFont="1" applyFill="1" applyBorder="1" applyAlignment="1">
      <alignment horizontal="center" vertical="center" wrapText="1"/>
    </xf>
    <xf numFmtId="0" fontId="98" fillId="15" borderId="88" xfId="41" applyFont="1" applyFill="1" applyBorder="1" applyAlignment="1">
      <alignment horizontal="center" vertical="center" wrapText="1"/>
    </xf>
    <xf numFmtId="0" fontId="28" fillId="0" borderId="89" xfId="41" applyFont="1" applyBorder="1" applyAlignment="1">
      <alignment horizontal="left" vertical="center" wrapText="1" indent="1"/>
    </xf>
    <xf numFmtId="0" fontId="100" fillId="0" borderId="89" xfId="41" applyFont="1" applyBorder="1" applyAlignment="1">
      <alignment vertical="center" wrapText="1"/>
    </xf>
    <xf numFmtId="0" fontId="100" fillId="0" borderId="87" xfId="41" applyFont="1" applyBorder="1" applyAlignment="1">
      <alignment vertical="center" wrapText="1"/>
    </xf>
    <xf numFmtId="0" fontId="30" fillId="0" borderId="0" xfId="41" applyFont="1" applyFill="1" applyBorder="1" applyAlignment="1">
      <alignment horizontal="center" vertical="top"/>
    </xf>
    <xf numFmtId="0" fontId="28" fillId="0" borderId="0" xfId="41" applyFont="1" applyFill="1" applyBorder="1" applyAlignment="1">
      <alignment horizontal="center" vertical="top"/>
    </xf>
    <xf numFmtId="0" fontId="98" fillId="15" borderId="100" xfId="41" applyFont="1" applyFill="1" applyBorder="1" applyAlignment="1">
      <alignment horizontal="center" vertical="center" wrapText="1"/>
    </xf>
    <xf numFmtId="0" fontId="98" fillId="15" borderId="102" xfId="41" applyFont="1" applyFill="1" applyBorder="1" applyAlignment="1">
      <alignment horizontal="center" vertical="center" wrapText="1"/>
    </xf>
    <xf numFmtId="43" fontId="98" fillId="15" borderId="94" xfId="42" applyFont="1" applyFill="1" applyBorder="1" applyAlignment="1">
      <alignment horizontal="center" vertical="center" wrapText="1"/>
    </xf>
    <xf numFmtId="43" fontId="98" fillId="15" borderId="98" xfId="42" applyFont="1" applyFill="1" applyBorder="1" applyAlignment="1">
      <alignment horizontal="center" vertical="center" wrapText="1"/>
    </xf>
    <xf numFmtId="43" fontId="98" fillId="15" borderId="101" xfId="42" applyFont="1" applyFill="1" applyBorder="1" applyAlignment="1">
      <alignment horizontal="center" vertical="center" wrapText="1"/>
    </xf>
    <xf numFmtId="43" fontId="98" fillId="15" borderId="100" xfId="42" applyFont="1" applyFill="1" applyBorder="1" applyAlignment="1">
      <alignment horizontal="center" vertical="center" wrapText="1"/>
    </xf>
    <xf numFmtId="43" fontId="98" fillId="15" borderId="102" xfId="42" applyFont="1" applyFill="1" applyBorder="1" applyAlignment="1">
      <alignment horizontal="center" vertical="center" wrapText="1"/>
    </xf>
    <xf numFmtId="0" fontId="98" fillId="15" borderId="94" xfId="41" applyFont="1" applyFill="1" applyBorder="1" applyAlignment="1">
      <alignment horizontal="center" vertical="center" wrapText="1"/>
    </xf>
    <xf numFmtId="0" fontId="98" fillId="15" borderId="98" xfId="41" applyFont="1" applyFill="1" applyBorder="1" applyAlignment="1">
      <alignment horizontal="center" vertical="center" wrapText="1"/>
    </xf>
    <xf numFmtId="0" fontId="98" fillId="15" borderId="101" xfId="41" applyFont="1" applyFill="1" applyBorder="1" applyAlignment="1">
      <alignment horizontal="center" vertical="center" wrapText="1"/>
    </xf>
    <xf numFmtId="0" fontId="37" fillId="0" borderId="0" xfId="14" applyFont="1" applyAlignment="1">
      <alignment vertical="center" wrapText="1"/>
    </xf>
    <xf numFmtId="0" fontId="37" fillId="0" borderId="0" xfId="14" applyFont="1" applyBorder="1" applyAlignment="1">
      <alignment vertical="center" wrapText="1"/>
    </xf>
    <xf numFmtId="0" fontId="98" fillId="15" borderId="22" xfId="14" applyFont="1" applyFill="1" applyBorder="1" applyAlignment="1">
      <alignment horizontal="justify" vertical="center" wrapText="1"/>
    </xf>
    <xf numFmtId="0" fontId="98" fillId="15" borderId="22" xfId="14" applyFont="1" applyFill="1" applyBorder="1" applyAlignment="1">
      <alignment horizontal="center" vertical="center" wrapText="1"/>
    </xf>
    <xf numFmtId="0" fontId="134" fillId="0" borderId="0" xfId="14" applyFont="1" applyAlignment="1">
      <alignment horizontal="center" vertical="center" wrapText="1"/>
    </xf>
    <xf numFmtId="0" fontId="135" fillId="0" borderId="0" xfId="14" applyFont="1" applyAlignment="1">
      <alignment horizontal="center" vertical="center" wrapText="1"/>
    </xf>
    <xf numFmtId="0" fontId="135" fillId="0" borderId="0" xfId="14" applyFont="1" applyAlignment="1">
      <alignment horizontal="right" vertical="center" wrapText="1"/>
    </xf>
    <xf numFmtId="0" fontId="35" fillId="0" borderId="0" xfId="14" applyFont="1" applyAlignment="1">
      <alignment vertical="center" wrapText="1"/>
    </xf>
    <xf numFmtId="0" fontId="140" fillId="0" borderId="0" xfId="14" applyFont="1" applyAlignment="1">
      <alignment horizontal="center" vertical="center" wrapText="1"/>
    </xf>
    <xf numFmtId="0" fontId="98" fillId="15" borderId="48" xfId="14" applyFont="1" applyFill="1" applyBorder="1" applyAlignment="1">
      <alignment horizontal="justify" vertical="center" wrapText="1"/>
    </xf>
    <xf numFmtId="0" fontId="98" fillId="15" borderId="50" xfId="14" applyFont="1" applyFill="1" applyBorder="1" applyAlignment="1">
      <alignment horizontal="justify" vertical="center" wrapText="1"/>
    </xf>
    <xf numFmtId="0" fontId="98" fillId="15" borderId="38" xfId="14" applyFont="1" applyFill="1" applyBorder="1" applyAlignment="1">
      <alignment horizontal="center" vertical="center" wrapText="1"/>
    </xf>
    <xf numFmtId="0" fontId="98" fillId="15" borderId="39" xfId="14" applyFont="1" applyFill="1" applyBorder="1" applyAlignment="1">
      <alignment horizontal="center" vertical="center" wrapText="1"/>
    </xf>
    <xf numFmtId="0" fontId="98" fillId="15" borderId="40" xfId="14" applyFont="1" applyFill="1" applyBorder="1" applyAlignment="1">
      <alignment horizontal="center" vertical="center" wrapText="1"/>
    </xf>
    <xf numFmtId="0" fontId="98" fillId="15" borderId="48" xfId="14" applyFont="1" applyFill="1" applyBorder="1" applyAlignment="1">
      <alignment horizontal="center" vertical="center" wrapText="1"/>
    </xf>
    <xf numFmtId="0" fontId="98" fillId="15" borderId="50" xfId="14" applyFont="1" applyFill="1" applyBorder="1" applyAlignment="1">
      <alignment horizontal="center" vertical="center" wrapText="1"/>
    </xf>
    <xf numFmtId="0" fontId="138" fillId="0" borderId="0" xfId="14" applyFont="1" applyAlignment="1">
      <alignment vertical="center" wrapText="1"/>
    </xf>
    <xf numFmtId="0" fontId="37" fillId="0" borderId="44" xfId="14" applyFont="1" applyBorder="1" applyAlignment="1">
      <alignment vertical="center" wrapText="1"/>
    </xf>
  </cellXfs>
  <cellStyles count="49">
    <cellStyle name="Millares" xfId="33" builtinId="3"/>
    <cellStyle name="Millares 10" xfId="40"/>
    <cellStyle name="Millares 10 2" xfId="44"/>
    <cellStyle name="Millares 11" xfId="43"/>
    <cellStyle name="Millares 12 2" xfId="42"/>
    <cellStyle name="Millares 2" xfId="2"/>
    <cellStyle name="Millares 3" xfId="3"/>
    <cellStyle name="Millares 3 2" xfId="4"/>
    <cellStyle name="Millares 4" xfId="5"/>
    <cellStyle name="Millares 5" xfId="6"/>
    <cellStyle name="Millares 6" xfId="7"/>
    <cellStyle name="Millares 7" xfId="8"/>
    <cellStyle name="Millares 8" xfId="9"/>
    <cellStyle name="Millares 9" xfId="36"/>
    <cellStyle name="Moneda 2" xfId="10"/>
    <cellStyle name="Moneda 3" xfId="11"/>
    <cellStyle name="Moneda 4" xfId="12"/>
    <cellStyle name="Moneda 5" xfId="13"/>
    <cellStyle name="Normal" xfId="0" builtinId="0"/>
    <cellStyle name="Normal 10" xfId="14"/>
    <cellStyle name="Normal 10 2" xfId="38"/>
    <cellStyle name="Normal 11" xfId="35"/>
    <cellStyle name="Normal 12" xfId="41"/>
    <cellStyle name="Normal 13" xfId="34"/>
    <cellStyle name="Normal 13 2" xfId="39"/>
    <cellStyle name="Normal 14" xfId="45"/>
    <cellStyle name="Normal 15" xfId="46"/>
    <cellStyle name="Normal 16" xfId="47"/>
    <cellStyle name="Normal 17" xfId="48"/>
    <cellStyle name="Normal 2" xfId="1"/>
    <cellStyle name="Normal 2 2" xfId="15"/>
    <cellStyle name="Normal 2 2 2" xfId="16"/>
    <cellStyle name="Normal 2 3" xfId="17"/>
    <cellStyle name="Normal 2 3 2" xfId="18"/>
    <cellStyle name="Normal 2 4" xfId="19"/>
    <cellStyle name="Normal 2_ANEXOS 10 Y 11" xfId="20"/>
    <cellStyle name="Normal 3" xfId="21"/>
    <cellStyle name="Normal 4" xfId="22"/>
    <cellStyle name="Normal 5" xfId="23"/>
    <cellStyle name="Normal 6" xfId="24"/>
    <cellStyle name="Normal 7" xfId="25"/>
    <cellStyle name="Normal 8" xfId="26"/>
    <cellStyle name="Normal 9" xfId="27"/>
    <cellStyle name="Porcentaje" xfId="37" builtinId="5"/>
    <cellStyle name="Porcentaje 2" xfId="28"/>
    <cellStyle name="Porcentual 2" xfId="29"/>
    <cellStyle name="Porcentual 2 2" xfId="30"/>
    <cellStyle name="Porcentual 2 2 2" xfId="31"/>
    <cellStyle name="Porcentual 2 2 3" xfId="32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16</xdr:row>
      <xdr:rowOff>76200</xdr:rowOff>
    </xdr:from>
    <xdr:to>
      <xdr:col>8</xdr:col>
      <xdr:colOff>304800</xdr:colOff>
      <xdr:row>19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/>
      </xdr:nvSpPr>
      <xdr:spPr>
        <a:xfrm>
          <a:off x="5324475" y="3800475"/>
          <a:ext cx="2419350" cy="619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32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1571625</xdr:colOff>
      <xdr:row>14</xdr:row>
      <xdr:rowOff>0</xdr:rowOff>
    </xdr:from>
    <xdr:to>
      <xdr:col>2</xdr:col>
      <xdr:colOff>3686175</xdr:colOff>
      <xdr:row>17</xdr:row>
      <xdr:rowOff>76200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 txBox="1"/>
      </xdr:nvSpPr>
      <xdr:spPr>
        <a:xfrm>
          <a:off x="5381625" y="3000375"/>
          <a:ext cx="2114550" cy="619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32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467214</xdr:colOff>
      <xdr:row>10</xdr:row>
      <xdr:rowOff>155073</xdr:rowOff>
    </xdr:from>
    <xdr:ext cx="293272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5201139" y="2917323"/>
          <a:ext cx="293272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Y:/Empresas/Reportes/Contpaq/Mis%20Reportes/CUENTA%20PUBLICA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PUERTO%20PE&#209;ASCO%202013/Cuenta%20P&#250;blica%202013/Disco%20Magn&#233;tico_CP_2013/CP1820135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gla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P%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C.P.Armando/Documents/CONTABILIDADES_2014-2018/PUERTO%20PE&#209;ASCO%202018/1%20ER%20TRIMESTRE%202018/I%20TRIMESTRE%20%202018%20FORM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ROBACION"/>
      <sheetName val="BALANCE GENERAL"/>
      <sheetName val="REL. AN. 1110"/>
      <sheetName val="REL.AN. 1120"/>
      <sheetName val="REL. AN. 1130"/>
      <sheetName val="REL. AN. 1140"/>
      <sheetName val="REL.AN.1150"/>
      <sheetName val="REL. AN. 1180"/>
      <sheetName val="REL. AN. 2110"/>
      <sheetName val="REL.AN. 2111"/>
      <sheetName val="REL. AN.2120"/>
      <sheetName val="EDO ING Y EGR ANUAL"/>
      <sheetName val="ANEXO 7 C.P. 5"/>
      <sheetName val="ANEXO 6 C.P."/>
      <sheetName val="ANEX7 CP8"/>
      <sheetName val="C.P. 9"/>
      <sheetName val="C.P.10 ANEXO 9"/>
      <sheetName val="ANEXO10 ACUM C.P.11"/>
      <sheetName val="ANEXO10"/>
      <sheetName val="GASTO POR DEP 5001"/>
      <sheetName val="GTO POR DEP 5002"/>
      <sheetName val="GTO POR DEP 5003"/>
      <sheetName val="GTO POR DEP 5004"/>
      <sheetName val="500401"/>
      <sheetName val="500402"/>
      <sheetName val="500403"/>
      <sheetName val="500404"/>
      <sheetName val="500405"/>
      <sheetName val="500406"/>
      <sheetName val="500407"/>
      <sheetName val="500408"/>
      <sheetName val="500409"/>
      <sheetName val="GTO POR DEP 5005"/>
      <sheetName val="GTO POR DEP 5006"/>
      <sheetName val="GTO POR DEP 5007"/>
      <sheetName val="GTO POR DEP 5008"/>
      <sheetName val="GTO POR DEP 5009"/>
      <sheetName val="GTO POR DEP 5010"/>
      <sheetName val="GTO POR DEP 5011"/>
      <sheetName val="GTO POR DEP 5012"/>
      <sheetName val="GTO POR DEP 5013"/>
      <sheetName val="GTO POR DEP 5014"/>
      <sheetName val="GTO POR DEP 5015"/>
      <sheetName val="C.P.15"/>
      <sheetName val="C.P.16"/>
      <sheetName val="Poliza"/>
      <sheetName val="Datos Sin Formato"/>
      <sheetName val="Reglas"/>
      <sheetName val="Datos Preparados"/>
      <sheetName val="Definiciones"/>
      <sheetName val="Validaciones"/>
      <sheetName val="Parametros"/>
      <sheetName val="Funciones Contables"/>
      <sheetName val="Funciones Bancarias"/>
      <sheetName val="ContP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">
          <cell r="B1" t="str">
            <v>38 - Pago en efectivo del cliente</v>
          </cell>
          <cell r="D1" t="str">
            <v>Fecha</v>
          </cell>
          <cell r="F1" t="str">
            <v>Ignorar</v>
          </cell>
          <cell r="I1" t="str">
            <v>Igual a</v>
          </cell>
          <cell r="K1" t="str">
            <v>Extraer Texto</v>
          </cell>
          <cell r="M1" t="str">
            <v>Ninguno</v>
          </cell>
        </row>
        <row r="2">
          <cell r="B2" t="str">
            <v>39 - Cheque recibido de cliente</v>
          </cell>
          <cell r="D2" t="str">
            <v>Número</v>
          </cell>
          <cell r="F2" t="str">
            <v>Tipo Documento</v>
          </cell>
          <cell r="I2" t="str">
            <v>Diferente de</v>
          </cell>
          <cell r="K2" t="str">
            <v>Desde Prefijo</v>
          </cell>
          <cell r="M2" t="str">
            <v>Efectivo</v>
          </cell>
        </row>
        <row r="3">
          <cell r="B3" t="str">
            <v>40 - Abono del cliente</v>
          </cell>
          <cell r="D3" t="str">
            <v>Referencia</v>
          </cell>
          <cell r="F3" t="str">
            <v>Fecha</v>
          </cell>
          <cell r="I3" t="str">
            <v>Mayor que</v>
          </cell>
          <cell r="M3" t="str">
            <v>Mismo banco misma plaza</v>
          </cell>
        </row>
        <row r="4">
          <cell r="B4" t="str">
            <v>41 - Abono por pago en mensualidades</v>
          </cell>
          <cell r="D4" t="str">
            <v>Concepto</v>
          </cell>
          <cell r="F4" t="str">
            <v>Código</v>
          </cell>
          <cell r="I4" t="str">
            <v>Menor que</v>
          </cell>
          <cell r="M4" t="str">
            <v>Mismo banco fuera de plaza</v>
          </cell>
        </row>
        <row r="5">
          <cell r="B5" t="str">
            <v>52 - Ingreso recibido</v>
          </cell>
          <cell r="D5" t="str">
            <v>Importe</v>
          </cell>
          <cell r="F5" t="str">
            <v>Nombre</v>
          </cell>
          <cell r="I5" t="str">
            <v>Contiene</v>
          </cell>
          <cell r="M5" t="str">
            <v>Otros bancos misma plaza</v>
          </cell>
        </row>
        <row r="6">
          <cell r="B6" t="str">
            <v>42 - Ingreso bancario</v>
          </cell>
          <cell r="D6" t="str">
            <v>Cargo</v>
          </cell>
          <cell r="F6" t="str">
            <v>Importe</v>
          </cell>
          <cell r="I6" t="str">
            <v>No Contiene</v>
          </cell>
          <cell r="M6" t="str">
            <v>Otros bancos fuera de plaza</v>
          </cell>
        </row>
        <row r="7">
          <cell r="B7" t="str">
            <v>44 - Depósito</v>
          </cell>
          <cell r="D7" t="str">
            <v>Abono</v>
          </cell>
          <cell r="F7" t="str">
            <v>Referencia</v>
          </cell>
        </row>
        <row r="8">
          <cell r="B8" t="str">
            <v>45 - Egreso bancario</v>
          </cell>
          <cell r="D8" t="str">
            <v>Otro</v>
          </cell>
          <cell r="F8" t="str">
            <v>Concepto</v>
          </cell>
        </row>
        <row r="9">
          <cell r="B9" t="str">
            <v>47 - Abono al proveedor</v>
          </cell>
          <cell r="D9" t="str">
            <v>Ignorar</v>
          </cell>
          <cell r="F9" t="str">
            <v>Tipo Depósito</v>
          </cell>
        </row>
        <row r="10">
          <cell r="B10" t="str">
            <v>48 - Pago al proveedor</v>
          </cell>
          <cell r="F10" t="str">
            <v>Número</v>
          </cell>
        </row>
        <row r="11">
          <cell r="B11" t="str">
            <v>49 - Cheque emitido</v>
          </cell>
        </row>
      </sheetData>
      <sheetData sheetId="50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18201350"/>
    </sheetNames>
    <definedNames>
      <definedName name="Funciones_Activos_Fijos" refersTo="#¡REF!"/>
      <definedName name="Funciones_Catalogo" refersTo="#¡REF!"/>
      <definedName name="Funciones_Componente" refersTo="#¡REF!"/>
      <definedName name="Funciones_Devolucion" refersTo="#¡REF!"/>
      <definedName name="Funciones_Empresa" refersTo="#¡REF!"/>
      <definedName name="Funciones_Fechas_Periodos" refersTo="#¡REF!"/>
      <definedName name="Funciones_Movimientos" refersTo="#¡REF!"/>
      <definedName name="Funciones_Polizas" refersTo="#¡REF!"/>
      <definedName name="Funciones_Saldos" refersTo="#¡REF!"/>
      <definedName name="Funciones_Tablas" refersTo="#¡REF!"/>
      <definedName name="Ir_Inicio" refersTo="#¡REF!"/>
      <definedName name="Tema_2" refersTo="#¡REF!"/>
      <definedName name="Tema_3" refersTo="#¡REF!"/>
      <definedName name="Tema_4" refersTo="#¡REF!"/>
      <definedName name="Tema_5" refersTo="#¡REF!"/>
      <definedName name="Tema_6" refersTo="#¡REF!"/>
    </defined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la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1R"/>
      <sheetName val="CP1"/>
      <sheetName val="CP2"/>
      <sheetName val="CP3"/>
      <sheetName val="CP4"/>
      <sheetName val="CP4 (2) HOJA TRAB"/>
      <sheetName val="CP5"/>
      <sheetName val="CP6R"/>
      <sheetName val="CP6"/>
      <sheetName val="CP7"/>
      <sheetName val="CP8"/>
      <sheetName val="CP9"/>
      <sheetName val="CP9 A"/>
      <sheetName val="CP10"/>
      <sheetName val="CP10 A"/>
      <sheetName val="CP11"/>
      <sheetName val="CP12"/>
      <sheetName val="CP13"/>
      <sheetName val="CP14 varias"/>
      <sheetName val="JCP 14"/>
      <sheetName val="CP 15"/>
      <sheetName val="JCP 15"/>
      <sheetName val="CP16"/>
      <sheetName val="JCP16"/>
      <sheetName val="Anexo Informativo"/>
      <sheetName val="CP17"/>
      <sheetName val="JCP17"/>
      <sheetName val="CP18"/>
      <sheetName val="CP19 O Y M ext"/>
      <sheetName val="JCP19 ext"/>
      <sheetName val="CP19 A"/>
      <sheetName val="CP 18 APAZU 13"/>
      <sheetName val="JCP18 APAZU 13"/>
      <sheetName val="CP18 APAZU 2014"/>
      <sheetName val="JCP18 APAZU 2014"/>
      <sheetName val="CP18 FOPEDEP 2014"/>
      <sheetName val="JCP18 FOPEDEP"/>
      <sheetName val="CP18 HABITAT"/>
      <sheetName val="JCP18 HABITAT"/>
      <sheetName val="CP18 R23 496 MDP"/>
      <sheetName val="JCP18 R23  496 MDO"/>
      <sheetName val="CP18 R23 BVDL BELT"/>
      <sheetName val="JCP18 BLVD BELT"/>
      <sheetName val="CP18 R23 II"/>
      <sheetName val="JCP18 R23 II"/>
      <sheetName val="CP18 COMUN"/>
      <sheetName val="JCP18 COMUN"/>
      <sheetName val="CP18 RAMO 23 2014"/>
      <sheetName val="JCP18 R23 14"/>
      <sheetName val="CP18 SUBSEMUN"/>
      <sheetName val="JCP18 SUBSEM"/>
      <sheetName val="CP18 R23 CONTING"/>
      <sheetName val="JCP18 R23 CONTING"/>
      <sheetName val="CP18 HABITAT SOCIAL"/>
      <sheetName val="CP18 JUST HABI"/>
      <sheetName val="CP18 EMPL TEMP"/>
      <sheetName val="CP18 JUST EMP TEMP"/>
      <sheetName val="CP19 e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1">
          <cell r="J11">
            <v>806743589.07999992</v>
          </cell>
        </row>
      </sheetData>
      <sheetData sheetId="15" refreshError="1"/>
      <sheetData sheetId="16" refreshError="1">
        <row r="1280">
          <cell r="C1280">
            <v>733401716.00000012</v>
          </cell>
          <cell r="D1280">
            <v>232483781.60999998</v>
          </cell>
          <cell r="E1280">
            <v>124092793.44</v>
          </cell>
          <cell r="F1280">
            <v>841792704.17000008</v>
          </cell>
          <cell r="G1280">
            <v>819162682.54999995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cido"/>
      <sheetName val="Ingresos Recibidosxmes"/>
      <sheetName val="EjercidoGasto"/>
      <sheetName val="Ejer Ing y Egre"/>
      <sheetName val="Presupuestos2018"/>
      <sheetName val="Anexo 1"/>
      <sheetName val="Anexo 2"/>
      <sheetName val="Anexo 3"/>
      <sheetName val="Anexo 4"/>
      <sheetName val="Anexo 5"/>
      <sheetName val="Anexo 6"/>
      <sheetName val="Anexo 6_Corto_"/>
      <sheetName val="Acerno_Cache_XXXXX"/>
      <sheetName val="Anexo 7"/>
      <sheetName val="Anexo 8"/>
      <sheetName val="JAnexo 8"/>
      <sheetName val="Anexo 8A"/>
      <sheetName val="Anexo 9"/>
      <sheetName val="JAnexo 9"/>
      <sheetName val="Anexo 9A"/>
      <sheetName val="AN10-1"/>
      <sheetName val="AN10-2"/>
      <sheetName val="AN10-3"/>
      <sheetName val="AN10-4"/>
      <sheetName val="AN10-5"/>
      <sheetName val="AN10-6"/>
      <sheetName val="AN10-7"/>
      <sheetName val="AN10-8"/>
      <sheetName val="AN10-9"/>
      <sheetName val="AN10-10"/>
      <sheetName val="AN10-11"/>
      <sheetName val="AN10-12"/>
      <sheetName val="AN10-13"/>
      <sheetName val="Anexo 11"/>
      <sheetName val="Anexo 12"/>
      <sheetName val="JAnexo 12"/>
      <sheetName val="Anexo 13"/>
      <sheetName val="JAnexo 13"/>
      <sheetName val="Anexo 14"/>
      <sheetName val="JAnexo 14"/>
      <sheetName val="Anexo 15"/>
      <sheetName val="Anexo 16"/>
      <sheetName val="JAnexo 16"/>
      <sheetName val="Anexo 16A "/>
      <sheetName val="Anexo 17"/>
      <sheetName val="JAnexo 17"/>
      <sheetName val="Formato1"/>
      <sheetName val="Formato2"/>
      <sheetName val="Formato3"/>
      <sheetName val="Formato4"/>
      <sheetName val="Formato5"/>
      <sheetName val="Formato6a"/>
      <sheetName val="Formato6b"/>
      <sheetName val="Formato6c"/>
      <sheetName val="Formato6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H15">
            <v>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1:S636"/>
  <sheetViews>
    <sheetView workbookViewId="0">
      <selection activeCell="N1" sqref="N1:N1048576"/>
    </sheetView>
  </sheetViews>
  <sheetFormatPr baseColWidth="10" defaultColWidth="11.42578125" defaultRowHeight="12.75" x14ac:dyDescent="0.2"/>
  <cols>
    <col min="1" max="1" width="3.42578125" style="76" customWidth="1"/>
    <col min="2" max="2" width="11.42578125" style="76" customWidth="1"/>
    <col min="3" max="3" width="4" style="76" customWidth="1"/>
    <col min="4" max="4" width="64" style="76" customWidth="1"/>
    <col min="5" max="5" width="12.85546875" style="76" customWidth="1"/>
    <col min="6" max="6" width="14.85546875" style="76" customWidth="1"/>
    <col min="7" max="16" width="11.7109375" style="76" customWidth="1"/>
    <col min="17" max="17" width="17.140625" style="76" bestFit="1" customWidth="1"/>
    <col min="18" max="18" width="0.85546875" style="76" customWidth="1"/>
    <col min="19" max="16384" width="11.42578125" style="76"/>
  </cols>
  <sheetData>
    <row r="1" spans="2:19" s="57" customFormat="1" ht="15" x14ac:dyDescent="0.25">
      <c r="B1" s="862" t="s">
        <v>1</v>
      </c>
      <c r="C1" s="862"/>
      <c r="D1" s="862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2:19" s="57" customFormat="1" x14ac:dyDescent="0.2">
      <c r="B2" s="863" t="s">
        <v>906</v>
      </c>
      <c r="C2" s="863"/>
      <c r="D2" s="863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2:19" s="57" customFormat="1" ht="15.75" x14ac:dyDescent="0.25">
      <c r="B3" s="864" t="s">
        <v>498</v>
      </c>
      <c r="C3" s="864"/>
      <c r="D3" s="864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8"/>
    </row>
    <row r="4" spans="2:19" s="59" customFormat="1" ht="15" customHeight="1" x14ac:dyDescent="0.25">
      <c r="B4" s="865" t="s">
        <v>499</v>
      </c>
      <c r="C4" s="866" t="s">
        <v>500</v>
      </c>
      <c r="D4" s="867" t="s">
        <v>501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2:19" s="59" customFormat="1" ht="15" customHeight="1" x14ac:dyDescent="0.25">
      <c r="B5" s="865"/>
      <c r="C5" s="866"/>
      <c r="D5" s="867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60"/>
    </row>
    <row r="6" spans="2:19" s="59" customFormat="1" ht="15" customHeight="1" x14ac:dyDescent="0.25">
      <c r="B6" s="61"/>
      <c r="C6" s="62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60"/>
    </row>
    <row r="7" spans="2:19" s="63" customFormat="1" ht="15" customHeight="1" x14ac:dyDescent="0.25">
      <c r="B7" s="869" t="s">
        <v>50</v>
      </c>
      <c r="C7" s="869" t="s">
        <v>502</v>
      </c>
      <c r="D7" s="869"/>
      <c r="E7" s="870" t="s">
        <v>503</v>
      </c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2"/>
      <c r="Q7" s="873" t="s">
        <v>504</v>
      </c>
    </row>
    <row r="8" spans="2:19" s="63" customFormat="1" ht="12" customHeight="1" x14ac:dyDescent="0.25">
      <c r="B8" s="869"/>
      <c r="C8" s="869"/>
      <c r="D8" s="869"/>
      <c r="E8" s="876" t="s">
        <v>505</v>
      </c>
      <c r="F8" s="876" t="s">
        <v>506</v>
      </c>
      <c r="G8" s="876" t="s">
        <v>507</v>
      </c>
      <c r="H8" s="868" t="s">
        <v>508</v>
      </c>
      <c r="I8" s="868" t="s">
        <v>509</v>
      </c>
      <c r="J8" s="868" t="s">
        <v>510</v>
      </c>
      <c r="K8" s="868" t="s">
        <v>511</v>
      </c>
      <c r="L8" s="868" t="s">
        <v>512</v>
      </c>
      <c r="M8" s="868" t="s">
        <v>513</v>
      </c>
      <c r="N8" s="868" t="s">
        <v>514</v>
      </c>
      <c r="O8" s="868" t="s">
        <v>515</v>
      </c>
      <c r="P8" s="868" t="s">
        <v>516</v>
      </c>
      <c r="Q8" s="874"/>
    </row>
    <row r="9" spans="2:19" s="63" customFormat="1" ht="12.75" customHeight="1" x14ac:dyDescent="0.25">
      <c r="B9" s="869"/>
      <c r="C9" s="869"/>
      <c r="D9" s="869"/>
      <c r="E9" s="876"/>
      <c r="F9" s="876"/>
      <c r="G9" s="876"/>
      <c r="H9" s="868"/>
      <c r="I9" s="868"/>
      <c r="J9" s="868"/>
      <c r="K9" s="868"/>
      <c r="L9" s="868"/>
      <c r="M9" s="868"/>
      <c r="N9" s="868"/>
      <c r="O9" s="868"/>
      <c r="P9" s="868"/>
      <c r="Q9" s="875"/>
    </row>
    <row r="10" spans="2:19" s="66" customFormat="1" ht="17.25" customHeight="1" x14ac:dyDescent="0.25">
      <c r="B10" s="64" t="s">
        <v>71</v>
      </c>
      <c r="C10" s="877" t="s">
        <v>40</v>
      </c>
      <c r="D10" s="878"/>
      <c r="E10" s="65">
        <v>81842.100000000006</v>
      </c>
      <c r="F10" s="65">
        <v>456578</v>
      </c>
      <c r="G10" s="65">
        <v>81842.100000000006</v>
      </c>
      <c r="H10" s="65">
        <v>83578</v>
      </c>
      <c r="I10" s="65">
        <v>77842.100000000006</v>
      </c>
      <c r="J10" s="65">
        <v>82578</v>
      </c>
      <c r="K10" s="65">
        <v>97878.1</v>
      </c>
      <c r="L10" s="65">
        <v>88578</v>
      </c>
      <c r="M10" s="65">
        <v>83842.100000000006</v>
      </c>
      <c r="N10" s="65">
        <v>198578</v>
      </c>
      <c r="O10" s="65">
        <v>84842.1</v>
      </c>
      <c r="P10" s="65">
        <v>181860</v>
      </c>
      <c r="Q10" s="65">
        <v>1599838.5999999996</v>
      </c>
      <c r="S10" s="67"/>
    </row>
    <row r="11" spans="2:19" s="66" customFormat="1" ht="17.25" customHeight="1" x14ac:dyDescent="0.2">
      <c r="B11" s="68" t="s">
        <v>28</v>
      </c>
      <c r="C11" s="879" t="s">
        <v>517</v>
      </c>
      <c r="D11" s="880"/>
      <c r="E11" s="69">
        <v>70000.600000000006</v>
      </c>
      <c r="F11" s="69">
        <v>70000.600000000006</v>
      </c>
      <c r="G11" s="69">
        <v>70000.600000000006</v>
      </c>
      <c r="H11" s="69">
        <v>70000.600000000006</v>
      </c>
      <c r="I11" s="69">
        <v>70000.600000000006</v>
      </c>
      <c r="J11" s="69">
        <v>70000.600000000006</v>
      </c>
      <c r="K11" s="69">
        <v>75000.600000000006</v>
      </c>
      <c r="L11" s="69">
        <v>75000.600000000006</v>
      </c>
      <c r="M11" s="69">
        <v>75000.600000000006</v>
      </c>
      <c r="N11" s="69">
        <v>75000.600000000006</v>
      </c>
      <c r="O11" s="69">
        <v>75000.600000000006</v>
      </c>
      <c r="P11" s="69">
        <v>75000.600000000006</v>
      </c>
      <c r="Q11" s="69">
        <v>870007.19999999984</v>
      </c>
      <c r="S11" s="67"/>
    </row>
    <row r="12" spans="2:19" s="66" customFormat="1" ht="17.25" hidden="1" customHeight="1" x14ac:dyDescent="0.2">
      <c r="B12" s="68" t="s">
        <v>907</v>
      </c>
      <c r="C12" s="881" t="s">
        <v>908</v>
      </c>
      <c r="D12" s="882"/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S12" s="67"/>
    </row>
    <row r="13" spans="2:19" s="66" customFormat="1" ht="17.25" hidden="1" customHeight="1" x14ac:dyDescent="0.2">
      <c r="B13" s="70" t="s">
        <v>909</v>
      </c>
      <c r="C13" s="883" t="s">
        <v>99</v>
      </c>
      <c r="D13" s="884"/>
      <c r="E13" s="71">
        <v>0</v>
      </c>
      <c r="F13" s="71">
        <v>0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2">
        <v>0</v>
      </c>
      <c r="S13" s="67"/>
    </row>
    <row r="14" spans="2:19" s="66" customFormat="1" ht="17.25" customHeight="1" x14ac:dyDescent="0.2">
      <c r="B14" s="68" t="s">
        <v>518</v>
      </c>
      <c r="C14" s="881" t="s">
        <v>519</v>
      </c>
      <c r="D14" s="882"/>
      <c r="E14" s="69">
        <v>64627.6</v>
      </c>
      <c r="F14" s="69">
        <v>64627.6</v>
      </c>
      <c r="G14" s="69">
        <v>64627.6</v>
      </c>
      <c r="H14" s="69">
        <v>64627.6</v>
      </c>
      <c r="I14" s="69">
        <v>64627.6</v>
      </c>
      <c r="J14" s="69">
        <v>64627.6</v>
      </c>
      <c r="K14" s="69">
        <v>64627.6</v>
      </c>
      <c r="L14" s="69">
        <v>64627.6</v>
      </c>
      <c r="M14" s="69">
        <v>64627.6</v>
      </c>
      <c r="N14" s="69">
        <v>64627.6</v>
      </c>
      <c r="O14" s="69">
        <v>64627.6</v>
      </c>
      <c r="P14" s="69">
        <v>64627.6</v>
      </c>
      <c r="Q14" s="69">
        <v>775531.19999999984</v>
      </c>
      <c r="S14" s="67"/>
    </row>
    <row r="15" spans="2:19" s="66" customFormat="1" ht="15.75" customHeight="1" x14ac:dyDescent="0.2">
      <c r="B15" s="70" t="s">
        <v>520</v>
      </c>
      <c r="C15" s="883" t="s">
        <v>100</v>
      </c>
      <c r="D15" s="884"/>
      <c r="E15" s="71">
        <v>70000.600000000006</v>
      </c>
      <c r="F15" s="71">
        <v>70000.600000000006</v>
      </c>
      <c r="G15" s="71">
        <v>70000.600000000006</v>
      </c>
      <c r="H15" s="71">
        <v>70000.600000000006</v>
      </c>
      <c r="I15" s="71">
        <v>70000.600000000006</v>
      </c>
      <c r="J15" s="71">
        <v>70000.600000000006</v>
      </c>
      <c r="K15" s="71">
        <v>75000.600000000006</v>
      </c>
      <c r="L15" s="71">
        <v>75000.600000000006</v>
      </c>
      <c r="M15" s="71">
        <v>75000.600000000006</v>
      </c>
      <c r="N15" s="71">
        <v>75000.600000000006</v>
      </c>
      <c r="O15" s="71">
        <v>75000.600000000006</v>
      </c>
      <c r="P15" s="71">
        <v>75000.600000000006</v>
      </c>
      <c r="Q15" s="72">
        <f>SUM(E15:P15)</f>
        <v>870007.19999999984</v>
      </c>
      <c r="S15" s="67"/>
    </row>
    <row r="16" spans="2:19" s="66" customFormat="1" ht="17.25" hidden="1" customHeight="1" x14ac:dyDescent="0.2">
      <c r="B16" s="70" t="s">
        <v>521</v>
      </c>
      <c r="C16" s="883" t="s">
        <v>101</v>
      </c>
      <c r="D16" s="884"/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2">
        <v>0</v>
      </c>
      <c r="S16" s="67"/>
    </row>
    <row r="17" spans="2:19" s="66" customFormat="1" ht="17.25" customHeight="1" x14ac:dyDescent="0.2">
      <c r="B17" s="68" t="s">
        <v>29</v>
      </c>
      <c r="C17" s="879" t="s">
        <v>522</v>
      </c>
      <c r="D17" s="880"/>
      <c r="E17" s="69">
        <v>4000</v>
      </c>
      <c r="F17" s="69">
        <v>354000</v>
      </c>
      <c r="G17" s="69">
        <v>4000</v>
      </c>
      <c r="H17" s="69">
        <v>1000</v>
      </c>
      <c r="I17" s="69">
        <v>0</v>
      </c>
      <c r="J17" s="69">
        <v>0</v>
      </c>
      <c r="K17" s="69">
        <v>0</v>
      </c>
      <c r="L17" s="69">
        <v>1000</v>
      </c>
      <c r="M17" s="69">
        <v>1000</v>
      </c>
      <c r="N17" s="69">
        <v>1000</v>
      </c>
      <c r="O17" s="69">
        <v>2000</v>
      </c>
      <c r="P17" s="69">
        <v>2000</v>
      </c>
      <c r="Q17" s="73">
        <v>370000</v>
      </c>
      <c r="S17" s="67"/>
    </row>
    <row r="18" spans="2:19" s="66" customFormat="1" ht="17.25" customHeight="1" x14ac:dyDescent="0.2">
      <c r="B18" s="68" t="s">
        <v>523</v>
      </c>
      <c r="C18" s="881" t="s">
        <v>524</v>
      </c>
      <c r="D18" s="882"/>
      <c r="E18" s="69">
        <v>4000</v>
      </c>
      <c r="F18" s="69">
        <v>304000</v>
      </c>
      <c r="G18" s="69">
        <v>4000</v>
      </c>
      <c r="H18" s="69">
        <v>1000</v>
      </c>
      <c r="I18" s="69">
        <v>0</v>
      </c>
      <c r="J18" s="69">
        <v>0</v>
      </c>
      <c r="K18" s="69">
        <v>0</v>
      </c>
      <c r="L18" s="69">
        <v>1000</v>
      </c>
      <c r="M18" s="69">
        <v>1000</v>
      </c>
      <c r="N18" s="69">
        <v>1000</v>
      </c>
      <c r="O18" s="69">
        <v>2000</v>
      </c>
      <c r="P18" s="69">
        <v>2000</v>
      </c>
      <c r="Q18" s="69">
        <v>320000</v>
      </c>
      <c r="S18" s="67"/>
    </row>
    <row r="19" spans="2:19" s="66" customFormat="1" ht="17.25" customHeight="1" x14ac:dyDescent="0.2">
      <c r="B19" s="70" t="s">
        <v>525</v>
      </c>
      <c r="C19" s="883" t="s">
        <v>526</v>
      </c>
      <c r="D19" s="884"/>
      <c r="E19" s="71">
        <v>4000</v>
      </c>
      <c r="F19" s="71">
        <v>304000</v>
      </c>
      <c r="G19" s="71">
        <v>4000</v>
      </c>
      <c r="H19" s="71">
        <v>1000</v>
      </c>
      <c r="I19" s="71">
        <v>0</v>
      </c>
      <c r="J19" s="71">
        <v>0</v>
      </c>
      <c r="K19" s="71">
        <v>0</v>
      </c>
      <c r="L19" s="71">
        <v>1000</v>
      </c>
      <c r="M19" s="71">
        <v>1000</v>
      </c>
      <c r="N19" s="71">
        <v>1000</v>
      </c>
      <c r="O19" s="71">
        <v>2000</v>
      </c>
      <c r="P19" s="71">
        <v>2000</v>
      </c>
      <c r="Q19" s="72">
        <v>320000</v>
      </c>
      <c r="S19" s="67"/>
    </row>
    <row r="20" spans="2:19" s="66" customFormat="1" ht="17.25" customHeight="1" x14ac:dyDescent="0.2">
      <c r="B20" s="68" t="s">
        <v>527</v>
      </c>
      <c r="C20" s="881" t="s">
        <v>528</v>
      </c>
      <c r="D20" s="882"/>
      <c r="E20" s="69">
        <v>0</v>
      </c>
      <c r="F20" s="69">
        <v>50000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50000</v>
      </c>
      <c r="S20" s="67"/>
    </row>
    <row r="21" spans="2:19" s="66" customFormat="1" ht="17.25" customHeight="1" x14ac:dyDescent="0.2">
      <c r="B21" s="70" t="s">
        <v>529</v>
      </c>
      <c r="C21" s="883" t="s">
        <v>530</v>
      </c>
      <c r="D21" s="885"/>
      <c r="E21" s="71">
        <v>0</v>
      </c>
      <c r="F21" s="71">
        <v>50000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2">
        <v>50000</v>
      </c>
      <c r="S21" s="67"/>
    </row>
    <row r="22" spans="2:19" s="66" customFormat="1" ht="17.25" customHeight="1" x14ac:dyDescent="0.2">
      <c r="B22" s="68" t="s">
        <v>531</v>
      </c>
      <c r="C22" s="879" t="s">
        <v>532</v>
      </c>
      <c r="D22" s="880"/>
      <c r="E22" s="69">
        <v>0</v>
      </c>
      <c r="F22" s="69">
        <v>20000</v>
      </c>
      <c r="G22" s="69">
        <v>0</v>
      </c>
      <c r="H22" s="69">
        <v>0</v>
      </c>
      <c r="I22" s="69">
        <v>0</v>
      </c>
      <c r="J22" s="69">
        <v>0</v>
      </c>
      <c r="K22" s="69">
        <v>15036</v>
      </c>
      <c r="L22" s="69">
        <v>0</v>
      </c>
      <c r="M22" s="69">
        <v>0</v>
      </c>
      <c r="N22" s="69">
        <v>0</v>
      </c>
      <c r="O22" s="69">
        <v>0</v>
      </c>
      <c r="P22" s="69">
        <v>92282</v>
      </c>
      <c r="Q22" s="69">
        <v>127318</v>
      </c>
      <c r="S22" s="67"/>
    </row>
    <row r="23" spans="2:19" s="66" customFormat="1" ht="17.25" hidden="1" customHeight="1" x14ac:dyDescent="0.2">
      <c r="B23" s="68" t="s">
        <v>533</v>
      </c>
      <c r="C23" s="881" t="s">
        <v>534</v>
      </c>
      <c r="D23" s="882"/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S23" s="67"/>
    </row>
    <row r="24" spans="2:19" s="66" customFormat="1" ht="17.25" hidden="1" customHeight="1" x14ac:dyDescent="0.2">
      <c r="B24" s="70" t="s">
        <v>535</v>
      </c>
      <c r="C24" s="883" t="s">
        <v>536</v>
      </c>
      <c r="D24" s="884"/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2">
        <v>0</v>
      </c>
      <c r="S24" s="67"/>
    </row>
    <row r="25" spans="2:19" s="66" customFormat="1" ht="17.25" customHeight="1" x14ac:dyDescent="0.2">
      <c r="B25" s="68" t="s">
        <v>537</v>
      </c>
      <c r="C25" s="881" t="s">
        <v>538</v>
      </c>
      <c r="D25" s="882"/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15036</v>
      </c>
      <c r="L25" s="69">
        <v>0</v>
      </c>
      <c r="M25" s="69">
        <v>0</v>
      </c>
      <c r="N25" s="69">
        <v>0</v>
      </c>
      <c r="O25" s="69">
        <v>0</v>
      </c>
      <c r="P25" s="69">
        <v>92282</v>
      </c>
      <c r="Q25" s="69">
        <v>107318</v>
      </c>
      <c r="S25" s="67"/>
    </row>
    <row r="26" spans="2:19" s="66" customFormat="1" ht="17.25" customHeight="1" x14ac:dyDescent="0.2">
      <c r="B26" s="70" t="s">
        <v>539</v>
      </c>
      <c r="C26" s="883" t="s">
        <v>540</v>
      </c>
      <c r="D26" s="884"/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15036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2">
        <v>15036</v>
      </c>
      <c r="S26" s="67"/>
    </row>
    <row r="27" spans="2:19" s="66" customFormat="1" ht="17.25" customHeight="1" x14ac:dyDescent="0.2">
      <c r="B27" s="70" t="s">
        <v>541</v>
      </c>
      <c r="C27" s="883" t="s">
        <v>542</v>
      </c>
      <c r="D27" s="884"/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92282</v>
      </c>
      <c r="Q27" s="72">
        <v>92282</v>
      </c>
      <c r="S27" s="67"/>
    </row>
    <row r="28" spans="2:19" s="66" customFormat="1" ht="17.25" hidden="1" customHeight="1" x14ac:dyDescent="0.2">
      <c r="B28" s="68" t="s">
        <v>543</v>
      </c>
      <c r="C28" s="881" t="s">
        <v>544</v>
      </c>
      <c r="D28" s="882"/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S28" s="67"/>
    </row>
    <row r="29" spans="2:19" s="66" customFormat="1" ht="17.25" hidden="1" customHeight="1" x14ac:dyDescent="0.2">
      <c r="B29" s="70" t="s">
        <v>545</v>
      </c>
      <c r="C29" s="883" t="s">
        <v>546</v>
      </c>
      <c r="D29" s="884"/>
      <c r="E29" s="71">
        <v>0</v>
      </c>
      <c r="F29" s="71">
        <v>0</v>
      </c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2">
        <v>0</v>
      </c>
      <c r="S29" s="67"/>
    </row>
    <row r="30" spans="2:19" s="66" customFormat="1" ht="17.25" hidden="1" customHeight="1" x14ac:dyDescent="0.2">
      <c r="B30" s="68" t="s">
        <v>547</v>
      </c>
      <c r="C30" s="881" t="s">
        <v>548</v>
      </c>
      <c r="D30" s="882"/>
      <c r="E30" s="69">
        <v>0</v>
      </c>
      <c r="F30" s="69">
        <v>20000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20000</v>
      </c>
      <c r="S30" s="67"/>
    </row>
    <row r="31" spans="2:19" s="66" customFormat="1" ht="17.25" customHeight="1" x14ac:dyDescent="0.2">
      <c r="B31" s="70" t="s">
        <v>549</v>
      </c>
      <c r="C31" s="883" t="s">
        <v>102</v>
      </c>
      <c r="D31" s="884"/>
      <c r="E31" s="71">
        <v>0</v>
      </c>
      <c r="F31" s="71">
        <v>20000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2">
        <v>20000</v>
      </c>
      <c r="S31" s="67"/>
    </row>
    <row r="32" spans="2:19" s="66" customFormat="1" ht="17.25" hidden="1" customHeight="1" x14ac:dyDescent="0.2">
      <c r="B32" s="70" t="s">
        <v>550</v>
      </c>
      <c r="C32" s="883" t="s">
        <v>551</v>
      </c>
      <c r="D32" s="884"/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2">
        <v>0</v>
      </c>
      <c r="S32" s="67"/>
    </row>
    <row r="33" spans="2:19" s="66" customFormat="1" ht="17.25" hidden="1" customHeight="1" x14ac:dyDescent="0.2">
      <c r="B33" s="68" t="s">
        <v>552</v>
      </c>
      <c r="C33" s="881" t="s">
        <v>553</v>
      </c>
      <c r="D33" s="882"/>
      <c r="E33" s="69"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S33" s="67"/>
    </row>
    <row r="34" spans="2:19" s="66" customFormat="1" ht="17.25" hidden="1" customHeight="1" x14ac:dyDescent="0.2">
      <c r="B34" s="70" t="s">
        <v>554</v>
      </c>
      <c r="C34" s="883" t="s">
        <v>555</v>
      </c>
      <c r="D34" s="885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2">
        <v>0</v>
      </c>
      <c r="S34" s="67"/>
    </row>
    <row r="35" spans="2:19" s="66" customFormat="1" ht="17.25" customHeight="1" x14ac:dyDescent="0.2">
      <c r="B35" s="68" t="s">
        <v>556</v>
      </c>
      <c r="C35" s="879" t="s">
        <v>557</v>
      </c>
      <c r="D35" s="880"/>
      <c r="E35" s="69">
        <v>7841.5</v>
      </c>
      <c r="F35" s="69">
        <v>12577.4</v>
      </c>
      <c r="G35" s="69">
        <v>7841.5</v>
      </c>
      <c r="H35" s="69">
        <v>12577.4</v>
      </c>
      <c r="I35" s="69">
        <v>7841.5</v>
      </c>
      <c r="J35" s="69">
        <v>12577.4</v>
      </c>
      <c r="K35" s="69">
        <v>7841.5</v>
      </c>
      <c r="L35" s="69">
        <v>12577.4</v>
      </c>
      <c r="M35" s="69">
        <v>7841.5</v>
      </c>
      <c r="N35" s="69">
        <v>12577.4</v>
      </c>
      <c r="O35" s="69">
        <v>7841.5</v>
      </c>
      <c r="P35" s="69">
        <v>12577.4</v>
      </c>
      <c r="Q35" s="69">
        <v>122513.4</v>
      </c>
      <c r="S35" s="67"/>
    </row>
    <row r="36" spans="2:19" s="66" customFormat="1" ht="17.25" customHeight="1" x14ac:dyDescent="0.2">
      <c r="B36" s="68" t="s">
        <v>558</v>
      </c>
      <c r="C36" s="881" t="s">
        <v>559</v>
      </c>
      <c r="D36" s="882"/>
      <c r="E36" s="69">
        <v>7841.5</v>
      </c>
      <c r="F36" s="69">
        <v>12577.4</v>
      </c>
      <c r="G36" s="69">
        <v>7841.5</v>
      </c>
      <c r="H36" s="69">
        <v>12577.4</v>
      </c>
      <c r="I36" s="69">
        <v>7841.5</v>
      </c>
      <c r="J36" s="69">
        <v>12577.4</v>
      </c>
      <c r="K36" s="69">
        <v>7841.5</v>
      </c>
      <c r="L36" s="69">
        <v>12577.4</v>
      </c>
      <c r="M36" s="69">
        <v>7841.5</v>
      </c>
      <c r="N36" s="69">
        <v>12577.4</v>
      </c>
      <c r="O36" s="69">
        <v>7841.5</v>
      </c>
      <c r="P36" s="69">
        <v>12577.4</v>
      </c>
      <c r="Q36" s="69">
        <v>122513.4</v>
      </c>
      <c r="S36" s="67"/>
    </row>
    <row r="37" spans="2:19" s="66" customFormat="1" ht="17.25" hidden="1" customHeight="1" x14ac:dyDescent="0.2">
      <c r="B37" s="70" t="s">
        <v>560</v>
      </c>
      <c r="C37" s="883" t="s">
        <v>561</v>
      </c>
      <c r="D37" s="884"/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2">
        <v>0</v>
      </c>
      <c r="S37" s="67"/>
    </row>
    <row r="38" spans="2:19" s="66" customFormat="1" ht="17.25" customHeight="1" x14ac:dyDescent="0.2">
      <c r="B38" s="70" t="s">
        <v>562</v>
      </c>
      <c r="C38" s="883" t="s">
        <v>563</v>
      </c>
      <c r="D38" s="884"/>
      <c r="E38" s="71">
        <v>7841.5</v>
      </c>
      <c r="F38" s="71">
        <v>12577.4</v>
      </c>
      <c r="G38" s="71">
        <v>7841.5</v>
      </c>
      <c r="H38" s="71">
        <v>12577.4</v>
      </c>
      <c r="I38" s="71">
        <v>7841.5</v>
      </c>
      <c r="J38" s="71">
        <v>12577.4</v>
      </c>
      <c r="K38" s="71">
        <v>7841.5</v>
      </c>
      <c r="L38" s="71">
        <v>12577.4</v>
      </c>
      <c r="M38" s="71">
        <v>7841.5</v>
      </c>
      <c r="N38" s="71">
        <v>12577.4</v>
      </c>
      <c r="O38" s="71">
        <v>7841.5</v>
      </c>
      <c r="P38" s="71">
        <v>12577.4</v>
      </c>
      <c r="Q38" s="72">
        <v>122513.4</v>
      </c>
      <c r="S38" s="67"/>
    </row>
    <row r="39" spans="2:19" s="66" customFormat="1" ht="17.25" customHeight="1" x14ac:dyDescent="0.2">
      <c r="B39" s="68" t="s">
        <v>564</v>
      </c>
      <c r="C39" s="879" t="s">
        <v>565</v>
      </c>
      <c r="D39" s="880"/>
      <c r="E39" s="69">
        <v>0</v>
      </c>
      <c r="F39" s="69">
        <v>0</v>
      </c>
      <c r="G39" s="69">
        <v>0</v>
      </c>
      <c r="H39" s="69">
        <v>0</v>
      </c>
      <c r="I39" s="69">
        <v>0</v>
      </c>
      <c r="J39" s="69">
        <v>0</v>
      </c>
      <c r="K39" s="69">
        <v>0</v>
      </c>
      <c r="L39" s="69">
        <v>0</v>
      </c>
      <c r="M39" s="69">
        <v>0</v>
      </c>
      <c r="N39" s="69">
        <v>110000</v>
      </c>
      <c r="O39" s="69">
        <v>0</v>
      </c>
      <c r="P39" s="69">
        <v>0</v>
      </c>
      <c r="Q39" s="69">
        <v>110000</v>
      </c>
      <c r="S39" s="67"/>
    </row>
    <row r="40" spans="2:19" s="66" customFormat="1" ht="17.25" customHeight="1" x14ac:dyDescent="0.2">
      <c r="B40" s="68" t="s">
        <v>566</v>
      </c>
      <c r="C40" s="881" t="s">
        <v>567</v>
      </c>
      <c r="D40" s="882"/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110000</v>
      </c>
      <c r="O40" s="69">
        <v>0</v>
      </c>
      <c r="P40" s="69">
        <v>0</v>
      </c>
      <c r="Q40" s="69">
        <v>110000</v>
      </c>
      <c r="S40" s="67"/>
    </row>
    <row r="41" spans="2:19" s="66" customFormat="1" ht="17.25" customHeight="1" x14ac:dyDescent="0.2">
      <c r="B41" s="70" t="s">
        <v>568</v>
      </c>
      <c r="C41" s="883" t="s">
        <v>569</v>
      </c>
      <c r="D41" s="884"/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110000</v>
      </c>
      <c r="O41" s="71">
        <v>0</v>
      </c>
      <c r="P41" s="71">
        <v>0</v>
      </c>
      <c r="Q41" s="72">
        <v>110000</v>
      </c>
      <c r="S41" s="67"/>
    </row>
    <row r="42" spans="2:19" s="57" customFormat="1" ht="26.25" hidden="1" customHeight="1" x14ac:dyDescent="0.2">
      <c r="B42" s="68" t="s">
        <v>570</v>
      </c>
      <c r="C42" s="881" t="s">
        <v>571</v>
      </c>
      <c r="D42" s="882"/>
      <c r="E42" s="69">
        <v>0</v>
      </c>
      <c r="F42" s="69">
        <v>0</v>
      </c>
      <c r="G42" s="69">
        <v>0</v>
      </c>
      <c r="H42" s="69">
        <v>0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69">
        <v>0</v>
      </c>
      <c r="O42" s="69">
        <v>0</v>
      </c>
      <c r="P42" s="69">
        <v>0</v>
      </c>
      <c r="Q42" s="69">
        <v>0</v>
      </c>
      <c r="R42" s="74"/>
      <c r="S42" s="74"/>
    </row>
    <row r="43" spans="2:19" s="57" customFormat="1" ht="17.25" hidden="1" customHeight="1" x14ac:dyDescent="0.2">
      <c r="B43" s="70" t="s">
        <v>572</v>
      </c>
      <c r="C43" s="883" t="s">
        <v>573</v>
      </c>
      <c r="D43" s="884"/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2">
        <v>0</v>
      </c>
      <c r="R43" s="74"/>
      <c r="S43" s="74"/>
    </row>
    <row r="44" spans="2:19" ht="17.25" hidden="1" customHeight="1" x14ac:dyDescent="0.2">
      <c r="B44" s="70" t="s">
        <v>574</v>
      </c>
      <c r="C44" s="883" t="s">
        <v>575</v>
      </c>
      <c r="D44" s="884"/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2">
        <v>0</v>
      </c>
      <c r="R44" s="75"/>
      <c r="S44" s="75"/>
    </row>
    <row r="45" spans="2:19" s="57" customFormat="1" ht="26.25" hidden="1" customHeight="1" x14ac:dyDescent="0.2">
      <c r="B45" s="68" t="s">
        <v>576</v>
      </c>
      <c r="C45" s="879" t="s">
        <v>577</v>
      </c>
      <c r="D45" s="880"/>
      <c r="E45" s="69">
        <v>0</v>
      </c>
      <c r="F45" s="69">
        <v>0</v>
      </c>
      <c r="G45" s="69">
        <v>0</v>
      </c>
      <c r="H45" s="69">
        <v>0</v>
      </c>
      <c r="I45" s="69">
        <v>0</v>
      </c>
      <c r="J45" s="69">
        <v>0</v>
      </c>
      <c r="K45" s="69">
        <v>0</v>
      </c>
      <c r="L45" s="69">
        <v>0</v>
      </c>
      <c r="M45" s="69">
        <v>0</v>
      </c>
      <c r="N45" s="69">
        <v>0</v>
      </c>
      <c r="O45" s="69">
        <v>0</v>
      </c>
      <c r="P45" s="69">
        <v>0</v>
      </c>
      <c r="Q45" s="69">
        <v>0</v>
      </c>
      <c r="R45" s="74"/>
      <c r="S45" s="74"/>
    </row>
    <row r="46" spans="2:19" s="57" customFormat="1" ht="17.25" hidden="1" customHeight="1" x14ac:dyDescent="0.2">
      <c r="B46" s="68" t="s">
        <v>578</v>
      </c>
      <c r="C46" s="881" t="s">
        <v>579</v>
      </c>
      <c r="D46" s="882"/>
      <c r="E46" s="69">
        <v>0</v>
      </c>
      <c r="F46" s="69">
        <v>0</v>
      </c>
      <c r="G46" s="69">
        <v>0</v>
      </c>
      <c r="H46" s="69">
        <v>0</v>
      </c>
      <c r="I46" s="69">
        <v>0</v>
      </c>
      <c r="J46" s="69">
        <v>0</v>
      </c>
      <c r="K46" s="69">
        <v>0</v>
      </c>
      <c r="L46" s="69">
        <v>0</v>
      </c>
      <c r="M46" s="69">
        <v>0</v>
      </c>
      <c r="N46" s="69">
        <v>0</v>
      </c>
      <c r="O46" s="69">
        <v>0</v>
      </c>
      <c r="P46" s="69">
        <v>0</v>
      </c>
      <c r="Q46" s="69">
        <v>0</v>
      </c>
      <c r="R46" s="74"/>
      <c r="S46" s="74"/>
    </row>
    <row r="47" spans="2:19" ht="17.25" hidden="1" customHeight="1" x14ac:dyDescent="0.2">
      <c r="B47" s="70" t="s">
        <v>580</v>
      </c>
      <c r="C47" s="883" t="s">
        <v>581</v>
      </c>
      <c r="D47" s="884"/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2">
        <v>0</v>
      </c>
      <c r="R47" s="75"/>
      <c r="S47" s="75"/>
    </row>
    <row r="48" spans="2:19" s="66" customFormat="1" ht="17.25" customHeight="1" x14ac:dyDescent="0.25">
      <c r="B48" s="64">
        <v>2000</v>
      </c>
      <c r="C48" s="877" t="s">
        <v>13</v>
      </c>
      <c r="D48" s="878"/>
      <c r="E48" s="67">
        <v>212500</v>
      </c>
      <c r="F48" s="67">
        <v>418500</v>
      </c>
      <c r="G48" s="67">
        <v>17800</v>
      </c>
      <c r="H48" s="67">
        <v>10500</v>
      </c>
      <c r="I48" s="67">
        <v>9500</v>
      </c>
      <c r="J48" s="67">
        <v>9500</v>
      </c>
      <c r="K48" s="67">
        <v>9500</v>
      </c>
      <c r="L48" s="67">
        <v>9500</v>
      </c>
      <c r="M48" s="67">
        <v>9500</v>
      </c>
      <c r="N48" s="67">
        <v>15800</v>
      </c>
      <c r="O48" s="67">
        <v>9000</v>
      </c>
      <c r="P48" s="67">
        <v>9000</v>
      </c>
      <c r="Q48" s="67">
        <v>740600</v>
      </c>
      <c r="S48" s="67"/>
    </row>
    <row r="49" spans="2:19" s="57" customFormat="1" ht="26.25" customHeight="1" x14ac:dyDescent="0.2">
      <c r="B49" s="68">
        <v>2100</v>
      </c>
      <c r="C49" s="879" t="s">
        <v>582</v>
      </c>
      <c r="D49" s="880"/>
      <c r="E49" s="73">
        <v>22500</v>
      </c>
      <c r="F49" s="73">
        <v>33500</v>
      </c>
      <c r="G49" s="73">
        <v>2500</v>
      </c>
      <c r="H49" s="73">
        <v>2500</v>
      </c>
      <c r="I49" s="73">
        <v>2500</v>
      </c>
      <c r="J49" s="73">
        <v>2500</v>
      </c>
      <c r="K49" s="73">
        <v>2500</v>
      </c>
      <c r="L49" s="73">
        <v>2500</v>
      </c>
      <c r="M49" s="73">
        <v>2500</v>
      </c>
      <c r="N49" s="73">
        <v>2500</v>
      </c>
      <c r="O49" s="73">
        <v>2000</v>
      </c>
      <c r="P49" s="73">
        <v>2000</v>
      </c>
      <c r="Q49" s="73">
        <v>80000</v>
      </c>
      <c r="R49" s="74"/>
      <c r="S49" s="74"/>
    </row>
    <row r="50" spans="2:19" s="57" customFormat="1" ht="17.25" customHeight="1" x14ac:dyDescent="0.2">
      <c r="B50" s="68">
        <v>211</v>
      </c>
      <c r="C50" s="881" t="s">
        <v>583</v>
      </c>
      <c r="D50" s="882"/>
      <c r="E50" s="73">
        <v>2500</v>
      </c>
      <c r="F50" s="73">
        <v>3500</v>
      </c>
      <c r="G50" s="73">
        <v>2500</v>
      </c>
      <c r="H50" s="73">
        <v>2500</v>
      </c>
      <c r="I50" s="73">
        <v>2500</v>
      </c>
      <c r="J50" s="73">
        <v>2500</v>
      </c>
      <c r="K50" s="73">
        <v>2500</v>
      </c>
      <c r="L50" s="73">
        <v>2500</v>
      </c>
      <c r="M50" s="73">
        <v>2500</v>
      </c>
      <c r="N50" s="73">
        <v>2500</v>
      </c>
      <c r="O50" s="73">
        <v>2000</v>
      </c>
      <c r="P50" s="73">
        <v>2000</v>
      </c>
      <c r="Q50" s="73">
        <v>30000</v>
      </c>
      <c r="R50" s="74"/>
      <c r="S50" s="74"/>
    </row>
    <row r="51" spans="2:19" ht="17.25" customHeight="1" x14ac:dyDescent="0.2">
      <c r="B51" s="70">
        <v>21101</v>
      </c>
      <c r="C51" s="883" t="s">
        <v>104</v>
      </c>
      <c r="D51" s="884"/>
      <c r="E51" s="71">
        <v>2500</v>
      </c>
      <c r="F51" s="71">
        <v>3500</v>
      </c>
      <c r="G51" s="71">
        <v>2500</v>
      </c>
      <c r="H51" s="71">
        <v>2500</v>
      </c>
      <c r="I51" s="71">
        <v>2500</v>
      </c>
      <c r="J51" s="71">
        <v>2500</v>
      </c>
      <c r="K51" s="71">
        <v>2500</v>
      </c>
      <c r="L51" s="71">
        <v>2500</v>
      </c>
      <c r="M51" s="71">
        <v>2500</v>
      </c>
      <c r="N51" s="71">
        <v>2500</v>
      </c>
      <c r="O51" s="71">
        <v>2000</v>
      </c>
      <c r="P51" s="71">
        <v>2000</v>
      </c>
      <c r="Q51" s="72">
        <v>30000</v>
      </c>
      <c r="R51" s="75"/>
      <c r="S51" s="75"/>
    </row>
    <row r="52" spans="2:19" s="57" customFormat="1" ht="17.25" customHeight="1" x14ac:dyDescent="0.2">
      <c r="B52" s="68">
        <v>212</v>
      </c>
      <c r="C52" s="881" t="s">
        <v>584</v>
      </c>
      <c r="D52" s="882"/>
      <c r="E52" s="73">
        <v>20000</v>
      </c>
      <c r="F52" s="73">
        <v>30000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v>50000</v>
      </c>
      <c r="R52" s="74"/>
      <c r="S52" s="74"/>
    </row>
    <row r="53" spans="2:19" ht="17.25" customHeight="1" x14ac:dyDescent="0.2">
      <c r="B53" s="70">
        <v>21201</v>
      </c>
      <c r="C53" s="883" t="s">
        <v>105</v>
      </c>
      <c r="D53" s="884"/>
      <c r="E53" s="71">
        <v>20000</v>
      </c>
      <c r="F53" s="71">
        <v>30000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2">
        <v>50000</v>
      </c>
      <c r="R53" s="75"/>
      <c r="S53" s="75"/>
    </row>
    <row r="54" spans="2:19" s="57" customFormat="1" ht="17.25" hidden="1" customHeight="1" x14ac:dyDescent="0.2">
      <c r="B54" s="68">
        <v>215</v>
      </c>
      <c r="C54" s="881" t="s">
        <v>585</v>
      </c>
      <c r="D54" s="882"/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3">
        <v>0</v>
      </c>
      <c r="R54" s="74"/>
      <c r="S54" s="74"/>
    </row>
    <row r="55" spans="2:19" ht="17.25" hidden="1" customHeight="1" x14ac:dyDescent="0.2">
      <c r="B55" s="70">
        <v>21501</v>
      </c>
      <c r="C55" s="883" t="s">
        <v>106</v>
      </c>
      <c r="D55" s="884"/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2">
        <v>0</v>
      </c>
      <c r="R55" s="75"/>
      <c r="S55" s="75"/>
    </row>
    <row r="56" spans="2:19" s="57" customFormat="1" ht="17.25" hidden="1" customHeight="1" x14ac:dyDescent="0.2">
      <c r="B56" s="68">
        <v>216</v>
      </c>
      <c r="C56" s="881" t="s">
        <v>586</v>
      </c>
      <c r="D56" s="882"/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4"/>
      <c r="S56" s="74"/>
    </row>
    <row r="57" spans="2:19" ht="17.25" hidden="1" customHeight="1" x14ac:dyDescent="0.2">
      <c r="B57" s="70">
        <v>21601</v>
      </c>
      <c r="C57" s="883" t="s">
        <v>107</v>
      </c>
      <c r="D57" s="884"/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2">
        <v>0</v>
      </c>
      <c r="R57" s="75"/>
      <c r="S57" s="75"/>
    </row>
    <row r="58" spans="2:19" s="57" customFormat="1" ht="17.25" hidden="1" customHeight="1" x14ac:dyDescent="0.2">
      <c r="B58" s="68">
        <v>217</v>
      </c>
      <c r="C58" s="881" t="s">
        <v>587</v>
      </c>
      <c r="D58" s="882"/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4"/>
      <c r="S58" s="74"/>
    </row>
    <row r="59" spans="2:19" ht="17.25" hidden="1" customHeight="1" x14ac:dyDescent="0.2">
      <c r="B59" s="70">
        <v>21701</v>
      </c>
      <c r="C59" s="883" t="s">
        <v>108</v>
      </c>
      <c r="D59" s="884"/>
      <c r="E59" s="71">
        <v>0</v>
      </c>
      <c r="F59" s="71">
        <v>0</v>
      </c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2">
        <v>0</v>
      </c>
      <c r="R59" s="75"/>
      <c r="S59" s="75"/>
    </row>
    <row r="60" spans="2:19" ht="17.25" hidden="1" customHeight="1" x14ac:dyDescent="0.2">
      <c r="B60" s="70">
        <v>21702</v>
      </c>
      <c r="C60" s="883" t="s">
        <v>588</v>
      </c>
      <c r="D60" s="884"/>
      <c r="E60" s="71">
        <v>0</v>
      </c>
      <c r="F60" s="71">
        <v>0</v>
      </c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2">
        <v>0</v>
      </c>
      <c r="R60" s="75"/>
      <c r="S60" s="75"/>
    </row>
    <row r="61" spans="2:19" s="57" customFormat="1" ht="17.25" hidden="1" customHeight="1" x14ac:dyDescent="0.2">
      <c r="B61" s="68">
        <v>218</v>
      </c>
      <c r="C61" s="881" t="s">
        <v>589</v>
      </c>
      <c r="D61" s="882"/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0</v>
      </c>
      <c r="Q61" s="73">
        <v>0</v>
      </c>
      <c r="R61" s="74"/>
      <c r="S61" s="74"/>
    </row>
    <row r="62" spans="2:19" ht="17.25" hidden="1" customHeight="1" x14ac:dyDescent="0.2">
      <c r="B62" s="70">
        <v>21801</v>
      </c>
      <c r="C62" s="883" t="s">
        <v>590</v>
      </c>
      <c r="D62" s="884"/>
      <c r="E62" s="71">
        <v>0</v>
      </c>
      <c r="F62" s="71">
        <v>0</v>
      </c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2">
        <v>0</v>
      </c>
      <c r="R62" s="75"/>
      <c r="S62" s="75"/>
    </row>
    <row r="63" spans="2:19" s="57" customFormat="1" ht="17.25" hidden="1" customHeight="1" x14ac:dyDescent="0.2">
      <c r="B63" s="68">
        <v>2200</v>
      </c>
      <c r="C63" s="881" t="s">
        <v>591</v>
      </c>
      <c r="D63" s="882"/>
      <c r="E63" s="73">
        <v>0</v>
      </c>
      <c r="F63" s="73">
        <v>0</v>
      </c>
      <c r="G63" s="73">
        <v>0</v>
      </c>
      <c r="H63" s="73">
        <v>0</v>
      </c>
      <c r="I63" s="73">
        <v>0</v>
      </c>
      <c r="J63" s="73">
        <v>0</v>
      </c>
      <c r="K63" s="73">
        <v>0</v>
      </c>
      <c r="L63" s="73">
        <v>0</v>
      </c>
      <c r="M63" s="73">
        <v>0</v>
      </c>
      <c r="N63" s="73">
        <v>0</v>
      </c>
      <c r="O63" s="73">
        <v>0</v>
      </c>
      <c r="P63" s="73">
        <v>0</v>
      </c>
      <c r="Q63" s="73">
        <v>0</v>
      </c>
      <c r="R63" s="74"/>
      <c r="S63" s="74"/>
    </row>
    <row r="64" spans="2:19" s="57" customFormat="1" ht="17.25" hidden="1" customHeight="1" x14ac:dyDescent="0.2">
      <c r="B64" s="68">
        <v>221</v>
      </c>
      <c r="C64" s="881" t="s">
        <v>592</v>
      </c>
      <c r="D64" s="882"/>
      <c r="E64" s="73">
        <v>0</v>
      </c>
      <c r="F64" s="73">
        <v>0</v>
      </c>
      <c r="G64" s="73">
        <v>0</v>
      </c>
      <c r="H64" s="73">
        <v>0</v>
      </c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4"/>
      <c r="S64" s="74"/>
    </row>
    <row r="65" spans="2:19" ht="17.25" hidden="1" customHeight="1" x14ac:dyDescent="0.2">
      <c r="B65" s="70">
        <v>22101</v>
      </c>
      <c r="C65" s="883" t="s">
        <v>109</v>
      </c>
      <c r="D65" s="884"/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2">
        <v>0</v>
      </c>
      <c r="R65" s="75"/>
      <c r="S65" s="75"/>
    </row>
    <row r="66" spans="2:19" ht="17.25" hidden="1" customHeight="1" x14ac:dyDescent="0.2">
      <c r="B66" s="70">
        <v>22102</v>
      </c>
      <c r="C66" s="883" t="s">
        <v>593</v>
      </c>
      <c r="D66" s="884"/>
      <c r="E66" s="71">
        <v>0</v>
      </c>
      <c r="F66" s="71">
        <v>0</v>
      </c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2">
        <v>0</v>
      </c>
      <c r="R66" s="75"/>
      <c r="S66" s="75"/>
    </row>
    <row r="67" spans="2:19" ht="17.25" hidden="1" customHeight="1" x14ac:dyDescent="0.2">
      <c r="B67" s="70">
        <v>22106</v>
      </c>
      <c r="C67" s="883" t="s">
        <v>110</v>
      </c>
      <c r="D67" s="884"/>
      <c r="E67" s="71">
        <v>0</v>
      </c>
      <c r="F67" s="71">
        <v>0</v>
      </c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2">
        <v>0</v>
      </c>
      <c r="R67" s="75"/>
      <c r="S67" s="75"/>
    </row>
    <row r="68" spans="2:19" s="57" customFormat="1" ht="17.25" hidden="1" customHeight="1" x14ac:dyDescent="0.2">
      <c r="B68" s="68">
        <v>222</v>
      </c>
      <c r="C68" s="881" t="s">
        <v>594</v>
      </c>
      <c r="D68" s="882"/>
      <c r="E68" s="73">
        <v>0</v>
      </c>
      <c r="F68" s="73">
        <v>0</v>
      </c>
      <c r="G68" s="73">
        <v>0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4"/>
      <c r="S68" s="74"/>
    </row>
    <row r="69" spans="2:19" ht="17.25" hidden="1" customHeight="1" x14ac:dyDescent="0.2">
      <c r="B69" s="70">
        <v>22201</v>
      </c>
      <c r="C69" s="883" t="s">
        <v>111</v>
      </c>
      <c r="D69" s="884"/>
      <c r="E69" s="71">
        <v>0</v>
      </c>
      <c r="F69" s="71">
        <v>0</v>
      </c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2">
        <v>0</v>
      </c>
      <c r="R69" s="75"/>
      <c r="S69" s="75"/>
    </row>
    <row r="70" spans="2:19" s="57" customFormat="1" ht="17.25" hidden="1" customHeight="1" x14ac:dyDescent="0.2">
      <c r="B70" s="68">
        <v>223</v>
      </c>
      <c r="C70" s="881" t="s">
        <v>595</v>
      </c>
      <c r="D70" s="882"/>
      <c r="E70" s="73">
        <v>0</v>
      </c>
      <c r="F70" s="73">
        <v>0</v>
      </c>
      <c r="G70" s="73">
        <v>0</v>
      </c>
      <c r="H70" s="73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4"/>
      <c r="S70" s="74"/>
    </row>
    <row r="71" spans="2:19" ht="17.25" hidden="1" customHeight="1" x14ac:dyDescent="0.2">
      <c r="B71" s="70">
        <v>22301</v>
      </c>
      <c r="C71" s="883" t="s">
        <v>596</v>
      </c>
      <c r="D71" s="884"/>
      <c r="E71" s="71">
        <v>0</v>
      </c>
      <c r="F71" s="71">
        <v>0</v>
      </c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2">
        <v>0</v>
      </c>
      <c r="R71" s="75"/>
      <c r="S71" s="75"/>
    </row>
    <row r="72" spans="2:19" s="57" customFormat="1" ht="17.25" hidden="1" customHeight="1" x14ac:dyDescent="0.2">
      <c r="B72" s="68">
        <v>2400</v>
      </c>
      <c r="C72" s="881" t="s">
        <v>597</v>
      </c>
      <c r="D72" s="882"/>
      <c r="E72" s="73">
        <v>0</v>
      </c>
      <c r="F72" s="73">
        <v>0</v>
      </c>
      <c r="G72" s="73">
        <v>0</v>
      </c>
      <c r="H72" s="73">
        <v>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4"/>
      <c r="S72" s="74"/>
    </row>
    <row r="73" spans="2:19" s="57" customFormat="1" ht="17.25" hidden="1" customHeight="1" x14ac:dyDescent="0.2">
      <c r="B73" s="68">
        <v>242</v>
      </c>
      <c r="C73" s="881" t="s">
        <v>598</v>
      </c>
      <c r="D73" s="882"/>
      <c r="E73" s="73">
        <v>0</v>
      </c>
      <c r="F73" s="73">
        <v>0</v>
      </c>
      <c r="G73" s="73">
        <v>0</v>
      </c>
      <c r="H73" s="73">
        <v>0</v>
      </c>
      <c r="I73" s="73">
        <v>0</v>
      </c>
      <c r="J73" s="73">
        <v>0</v>
      </c>
      <c r="K73" s="73">
        <v>0</v>
      </c>
      <c r="L73" s="73">
        <v>0</v>
      </c>
      <c r="M73" s="73">
        <v>0</v>
      </c>
      <c r="N73" s="73">
        <v>0</v>
      </c>
      <c r="O73" s="73">
        <v>0</v>
      </c>
      <c r="P73" s="73">
        <v>0</v>
      </c>
      <c r="Q73" s="73">
        <v>0</v>
      </c>
      <c r="R73" s="74"/>
      <c r="S73" s="74"/>
    </row>
    <row r="74" spans="2:19" ht="17.25" hidden="1" customHeight="1" x14ac:dyDescent="0.2">
      <c r="B74" s="70">
        <v>24201</v>
      </c>
      <c r="C74" s="883" t="s">
        <v>112</v>
      </c>
      <c r="D74" s="884"/>
      <c r="E74" s="71">
        <v>0</v>
      </c>
      <c r="F74" s="71">
        <v>0</v>
      </c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2">
        <v>0</v>
      </c>
      <c r="R74" s="75"/>
      <c r="S74" s="75"/>
    </row>
    <row r="75" spans="2:19" s="57" customFormat="1" ht="17.25" hidden="1" customHeight="1" x14ac:dyDescent="0.2">
      <c r="B75" s="68">
        <v>243</v>
      </c>
      <c r="C75" s="881" t="s">
        <v>599</v>
      </c>
      <c r="D75" s="882"/>
      <c r="E75" s="73">
        <v>0</v>
      </c>
      <c r="F75" s="73">
        <v>0</v>
      </c>
      <c r="G75" s="73">
        <v>0</v>
      </c>
      <c r="H75" s="73">
        <v>0</v>
      </c>
      <c r="I75" s="73">
        <v>0</v>
      </c>
      <c r="J75" s="73">
        <v>0</v>
      </c>
      <c r="K75" s="73">
        <v>0</v>
      </c>
      <c r="L75" s="73">
        <v>0</v>
      </c>
      <c r="M75" s="73">
        <v>0</v>
      </c>
      <c r="N75" s="73">
        <v>0</v>
      </c>
      <c r="O75" s="73">
        <v>0</v>
      </c>
      <c r="P75" s="73">
        <v>0</v>
      </c>
      <c r="Q75" s="73">
        <v>0</v>
      </c>
      <c r="R75" s="74"/>
      <c r="S75" s="74"/>
    </row>
    <row r="76" spans="2:19" ht="17.25" hidden="1" customHeight="1" x14ac:dyDescent="0.2">
      <c r="B76" s="70">
        <v>24301</v>
      </c>
      <c r="C76" s="883" t="s">
        <v>113</v>
      </c>
      <c r="D76" s="884"/>
      <c r="E76" s="71">
        <v>0</v>
      </c>
      <c r="F76" s="71">
        <v>0</v>
      </c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2">
        <v>0</v>
      </c>
      <c r="R76" s="75"/>
      <c r="S76" s="75"/>
    </row>
    <row r="77" spans="2:19" s="57" customFormat="1" ht="17.25" hidden="1" customHeight="1" x14ac:dyDescent="0.2">
      <c r="B77" s="68" t="s">
        <v>600</v>
      </c>
      <c r="C77" s="881" t="s">
        <v>601</v>
      </c>
      <c r="D77" s="882"/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73">
        <v>0</v>
      </c>
      <c r="O77" s="73">
        <v>0</v>
      </c>
      <c r="P77" s="73">
        <v>0</v>
      </c>
      <c r="Q77" s="73">
        <v>0</v>
      </c>
      <c r="R77" s="74"/>
      <c r="S77" s="74"/>
    </row>
    <row r="78" spans="2:19" ht="17.25" hidden="1" customHeight="1" x14ac:dyDescent="0.2">
      <c r="B78" s="70" t="s">
        <v>602</v>
      </c>
      <c r="C78" s="883" t="s">
        <v>114</v>
      </c>
      <c r="D78" s="884"/>
      <c r="E78" s="71">
        <v>0</v>
      </c>
      <c r="F78" s="71">
        <v>0</v>
      </c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2">
        <v>0</v>
      </c>
      <c r="R78" s="75"/>
      <c r="S78" s="75"/>
    </row>
    <row r="79" spans="2:19" s="57" customFormat="1" ht="17.25" hidden="1" customHeight="1" x14ac:dyDescent="0.2">
      <c r="B79" s="68" t="s">
        <v>603</v>
      </c>
      <c r="C79" s="881" t="s">
        <v>604</v>
      </c>
      <c r="D79" s="882"/>
      <c r="E79" s="73">
        <v>0</v>
      </c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0</v>
      </c>
      <c r="P79" s="73">
        <v>0</v>
      </c>
      <c r="Q79" s="73">
        <v>0</v>
      </c>
      <c r="R79" s="74"/>
      <c r="S79" s="74"/>
    </row>
    <row r="80" spans="2:19" ht="17.25" hidden="1" customHeight="1" x14ac:dyDescent="0.2">
      <c r="B80" s="70" t="s">
        <v>605</v>
      </c>
      <c r="C80" s="883" t="s">
        <v>115</v>
      </c>
      <c r="D80" s="884"/>
      <c r="E80" s="71">
        <v>0</v>
      </c>
      <c r="F80" s="71">
        <v>0</v>
      </c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2">
        <v>0</v>
      </c>
      <c r="R80" s="75"/>
      <c r="S80" s="75"/>
    </row>
    <row r="81" spans="2:19" s="57" customFormat="1" ht="17.25" hidden="1" customHeight="1" x14ac:dyDescent="0.2">
      <c r="B81" s="68">
        <v>246</v>
      </c>
      <c r="C81" s="881" t="s">
        <v>606</v>
      </c>
      <c r="D81" s="882"/>
      <c r="E81" s="73">
        <v>0</v>
      </c>
      <c r="F81" s="73">
        <v>0</v>
      </c>
      <c r="G81" s="73">
        <v>0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  <c r="M81" s="73">
        <v>0</v>
      </c>
      <c r="N81" s="73">
        <v>0</v>
      </c>
      <c r="O81" s="73">
        <v>0</v>
      </c>
      <c r="P81" s="73">
        <v>0</v>
      </c>
      <c r="Q81" s="73">
        <v>0</v>
      </c>
      <c r="R81" s="74"/>
      <c r="S81" s="74"/>
    </row>
    <row r="82" spans="2:19" ht="17.25" hidden="1" customHeight="1" x14ac:dyDescent="0.2">
      <c r="B82" s="70">
        <v>24601</v>
      </c>
      <c r="C82" s="883" t="s">
        <v>607</v>
      </c>
      <c r="D82" s="884"/>
      <c r="E82" s="71">
        <v>0</v>
      </c>
      <c r="F82" s="71">
        <v>0</v>
      </c>
      <c r="G82" s="71">
        <v>0</v>
      </c>
      <c r="H82" s="71">
        <v>0</v>
      </c>
      <c r="I82" s="71">
        <v>0</v>
      </c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2">
        <v>0</v>
      </c>
      <c r="R82" s="75"/>
      <c r="S82" s="75"/>
    </row>
    <row r="83" spans="2:19" s="57" customFormat="1" ht="17.25" hidden="1" customHeight="1" x14ac:dyDescent="0.2">
      <c r="B83" s="68" t="s">
        <v>608</v>
      </c>
      <c r="C83" s="881" t="s">
        <v>609</v>
      </c>
      <c r="D83" s="882"/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73">
        <v>0</v>
      </c>
      <c r="R83" s="74"/>
      <c r="S83" s="74"/>
    </row>
    <row r="84" spans="2:19" ht="17.25" hidden="1" customHeight="1" x14ac:dyDescent="0.2">
      <c r="B84" s="70"/>
      <c r="C84" s="883" t="s">
        <v>116</v>
      </c>
      <c r="D84" s="884"/>
      <c r="E84" s="71">
        <v>0</v>
      </c>
      <c r="F84" s="71">
        <v>0</v>
      </c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2">
        <v>0</v>
      </c>
      <c r="R84" s="75"/>
      <c r="S84" s="75"/>
    </row>
    <row r="85" spans="2:19" s="57" customFormat="1" ht="17.25" hidden="1" customHeight="1" x14ac:dyDescent="0.2">
      <c r="B85" s="68">
        <v>248</v>
      </c>
      <c r="C85" s="881" t="s">
        <v>610</v>
      </c>
      <c r="D85" s="882"/>
      <c r="E85" s="73">
        <v>0</v>
      </c>
      <c r="F85" s="73">
        <v>0</v>
      </c>
      <c r="G85" s="73">
        <v>0</v>
      </c>
      <c r="H85" s="73">
        <v>0</v>
      </c>
      <c r="I85" s="73">
        <v>0</v>
      </c>
      <c r="J85" s="73">
        <v>0</v>
      </c>
      <c r="K85" s="73">
        <v>0</v>
      </c>
      <c r="L85" s="73">
        <v>0</v>
      </c>
      <c r="M85" s="73">
        <v>0</v>
      </c>
      <c r="N85" s="73">
        <v>0</v>
      </c>
      <c r="O85" s="73">
        <v>0</v>
      </c>
      <c r="P85" s="73">
        <v>0</v>
      </c>
      <c r="Q85" s="73">
        <v>0</v>
      </c>
      <c r="R85" s="74"/>
      <c r="S85" s="74"/>
    </row>
    <row r="86" spans="2:19" ht="17.25" hidden="1" customHeight="1" x14ac:dyDescent="0.2">
      <c r="B86" s="70">
        <v>24801</v>
      </c>
      <c r="C86" s="883" t="s">
        <v>611</v>
      </c>
      <c r="D86" s="884"/>
      <c r="E86" s="71">
        <v>0</v>
      </c>
      <c r="F86" s="71">
        <v>0</v>
      </c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2">
        <v>0</v>
      </c>
      <c r="R86" s="75"/>
      <c r="S86" s="75"/>
    </row>
    <row r="87" spans="2:19" s="57" customFormat="1" ht="17.25" hidden="1" customHeight="1" x14ac:dyDescent="0.2">
      <c r="B87" s="68">
        <v>249</v>
      </c>
      <c r="C87" s="881" t="s">
        <v>612</v>
      </c>
      <c r="D87" s="882"/>
      <c r="E87" s="73">
        <v>0</v>
      </c>
      <c r="F87" s="73">
        <v>0</v>
      </c>
      <c r="G87" s="73">
        <v>0</v>
      </c>
      <c r="H87" s="73">
        <v>0</v>
      </c>
      <c r="I87" s="73">
        <v>0</v>
      </c>
      <c r="J87" s="73">
        <v>0</v>
      </c>
      <c r="K87" s="73">
        <v>0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v>0</v>
      </c>
      <c r="R87" s="74"/>
      <c r="S87" s="74"/>
    </row>
    <row r="88" spans="2:19" ht="17.25" hidden="1" customHeight="1" x14ac:dyDescent="0.2">
      <c r="B88" s="70">
        <v>24901</v>
      </c>
      <c r="C88" s="883" t="s">
        <v>613</v>
      </c>
      <c r="D88" s="884"/>
      <c r="E88" s="71">
        <v>0</v>
      </c>
      <c r="F88" s="71">
        <v>0</v>
      </c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2">
        <v>0</v>
      </c>
      <c r="R88" s="75"/>
      <c r="S88" s="75"/>
    </row>
    <row r="89" spans="2:19" s="57" customFormat="1" ht="17.25" hidden="1" customHeight="1" x14ac:dyDescent="0.2">
      <c r="B89" s="68">
        <v>2500</v>
      </c>
      <c r="C89" s="881" t="s">
        <v>614</v>
      </c>
      <c r="D89" s="882"/>
      <c r="E89" s="73">
        <v>0</v>
      </c>
      <c r="F89" s="73">
        <v>0</v>
      </c>
      <c r="G89" s="73">
        <v>0</v>
      </c>
      <c r="H89" s="73">
        <v>0</v>
      </c>
      <c r="I89" s="73">
        <v>0</v>
      </c>
      <c r="J89" s="73">
        <v>0</v>
      </c>
      <c r="K89" s="73">
        <v>0</v>
      </c>
      <c r="L89" s="73">
        <v>0</v>
      </c>
      <c r="M89" s="73">
        <v>0</v>
      </c>
      <c r="N89" s="73">
        <v>0</v>
      </c>
      <c r="O89" s="73">
        <v>0</v>
      </c>
      <c r="P89" s="73">
        <v>0</v>
      </c>
      <c r="Q89" s="73">
        <v>0</v>
      </c>
      <c r="R89" s="74"/>
      <c r="S89" s="74"/>
    </row>
    <row r="90" spans="2:19" s="57" customFormat="1" ht="17.25" hidden="1" customHeight="1" x14ac:dyDescent="0.2">
      <c r="B90" s="68">
        <v>251</v>
      </c>
      <c r="C90" s="881" t="s">
        <v>615</v>
      </c>
      <c r="D90" s="882"/>
      <c r="E90" s="73">
        <v>0</v>
      </c>
      <c r="F90" s="73">
        <v>0</v>
      </c>
      <c r="G90" s="73">
        <v>0</v>
      </c>
      <c r="H90" s="73">
        <v>0</v>
      </c>
      <c r="I90" s="73">
        <v>0</v>
      </c>
      <c r="J90" s="73">
        <v>0</v>
      </c>
      <c r="K90" s="73">
        <v>0</v>
      </c>
      <c r="L90" s="73">
        <v>0</v>
      </c>
      <c r="M90" s="73">
        <v>0</v>
      </c>
      <c r="N90" s="73">
        <v>0</v>
      </c>
      <c r="O90" s="73">
        <v>0</v>
      </c>
      <c r="P90" s="73">
        <v>0</v>
      </c>
      <c r="Q90" s="73">
        <v>0</v>
      </c>
      <c r="R90" s="74"/>
      <c r="S90" s="74"/>
    </row>
    <row r="91" spans="2:19" ht="17.25" hidden="1" customHeight="1" x14ac:dyDescent="0.2">
      <c r="B91" s="70">
        <v>25101</v>
      </c>
      <c r="C91" s="883" t="s">
        <v>616</v>
      </c>
      <c r="D91" s="884"/>
      <c r="E91" s="71">
        <v>0</v>
      </c>
      <c r="F91" s="71">
        <v>0</v>
      </c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2">
        <v>0</v>
      </c>
      <c r="R91" s="75"/>
      <c r="S91" s="75"/>
    </row>
    <row r="92" spans="2:19" s="57" customFormat="1" ht="17.25" hidden="1" customHeight="1" x14ac:dyDescent="0.2">
      <c r="B92" s="68">
        <v>252</v>
      </c>
      <c r="C92" s="881" t="s">
        <v>617</v>
      </c>
      <c r="D92" s="882"/>
      <c r="E92" s="73">
        <v>0</v>
      </c>
      <c r="F92" s="73">
        <v>0</v>
      </c>
      <c r="G92" s="73">
        <v>0</v>
      </c>
      <c r="H92" s="73">
        <v>0</v>
      </c>
      <c r="I92" s="73">
        <v>0</v>
      </c>
      <c r="J92" s="73">
        <v>0</v>
      </c>
      <c r="K92" s="73">
        <v>0</v>
      </c>
      <c r="L92" s="73">
        <v>0</v>
      </c>
      <c r="M92" s="73">
        <v>0</v>
      </c>
      <c r="N92" s="73">
        <v>0</v>
      </c>
      <c r="O92" s="73">
        <v>0</v>
      </c>
      <c r="P92" s="73">
        <v>0</v>
      </c>
      <c r="Q92" s="73">
        <v>0</v>
      </c>
      <c r="R92" s="74"/>
      <c r="S92" s="74"/>
    </row>
    <row r="93" spans="2:19" ht="17.25" hidden="1" customHeight="1" x14ac:dyDescent="0.2">
      <c r="B93" s="70">
        <v>25201</v>
      </c>
      <c r="C93" s="883" t="s">
        <v>618</v>
      </c>
      <c r="D93" s="884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2">
        <v>0</v>
      </c>
      <c r="R93" s="75"/>
      <c r="S93" s="75"/>
    </row>
    <row r="94" spans="2:19" s="57" customFormat="1" ht="17.25" hidden="1" customHeight="1" x14ac:dyDescent="0.2">
      <c r="B94" s="68">
        <v>253</v>
      </c>
      <c r="C94" s="881" t="s">
        <v>619</v>
      </c>
      <c r="D94" s="882"/>
      <c r="E94" s="73">
        <v>0</v>
      </c>
      <c r="F94" s="73">
        <v>0</v>
      </c>
      <c r="G94" s="73">
        <v>0</v>
      </c>
      <c r="H94" s="73">
        <v>0</v>
      </c>
      <c r="I94" s="73">
        <v>0</v>
      </c>
      <c r="J94" s="73">
        <v>0</v>
      </c>
      <c r="K94" s="73">
        <v>0</v>
      </c>
      <c r="L94" s="73">
        <v>0</v>
      </c>
      <c r="M94" s="73">
        <v>0</v>
      </c>
      <c r="N94" s="73">
        <v>0</v>
      </c>
      <c r="O94" s="73">
        <v>0</v>
      </c>
      <c r="P94" s="73">
        <v>0</v>
      </c>
      <c r="Q94" s="73">
        <v>0</v>
      </c>
      <c r="R94" s="74"/>
      <c r="S94" s="74"/>
    </row>
    <row r="95" spans="2:19" ht="17.25" hidden="1" customHeight="1" x14ac:dyDescent="0.2">
      <c r="B95" s="70">
        <v>25301</v>
      </c>
      <c r="C95" s="883" t="s">
        <v>620</v>
      </c>
      <c r="D95" s="884"/>
      <c r="E95" s="71">
        <v>0</v>
      </c>
      <c r="F95" s="71">
        <v>0</v>
      </c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2">
        <v>0</v>
      </c>
      <c r="R95" s="75"/>
      <c r="S95" s="75"/>
    </row>
    <row r="96" spans="2:19" s="57" customFormat="1" ht="17.25" hidden="1" customHeight="1" x14ac:dyDescent="0.2">
      <c r="B96" s="68">
        <v>254</v>
      </c>
      <c r="C96" s="881" t="s">
        <v>621</v>
      </c>
      <c r="D96" s="882"/>
      <c r="E96" s="73">
        <v>0</v>
      </c>
      <c r="F96" s="73">
        <v>0</v>
      </c>
      <c r="G96" s="73">
        <v>0</v>
      </c>
      <c r="H96" s="73">
        <v>0</v>
      </c>
      <c r="I96" s="73">
        <v>0</v>
      </c>
      <c r="J96" s="73">
        <v>0</v>
      </c>
      <c r="K96" s="73">
        <v>0</v>
      </c>
      <c r="L96" s="73">
        <v>0</v>
      </c>
      <c r="M96" s="73">
        <v>0</v>
      </c>
      <c r="N96" s="73">
        <v>0</v>
      </c>
      <c r="O96" s="73">
        <v>0</v>
      </c>
      <c r="P96" s="73">
        <v>0</v>
      </c>
      <c r="Q96" s="73">
        <v>0</v>
      </c>
      <c r="R96" s="74"/>
      <c r="S96" s="74"/>
    </row>
    <row r="97" spans="2:19" ht="17.25" hidden="1" customHeight="1" x14ac:dyDescent="0.2">
      <c r="B97" s="70">
        <v>25401</v>
      </c>
      <c r="C97" s="883" t="s">
        <v>622</v>
      </c>
      <c r="D97" s="884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2">
        <v>0</v>
      </c>
      <c r="R97" s="75"/>
      <c r="S97" s="75"/>
    </row>
    <row r="98" spans="2:19" s="57" customFormat="1" ht="17.25" hidden="1" customHeight="1" x14ac:dyDescent="0.2">
      <c r="B98" s="68">
        <v>255</v>
      </c>
      <c r="C98" s="881" t="s">
        <v>623</v>
      </c>
      <c r="D98" s="882"/>
      <c r="E98" s="73">
        <v>0</v>
      </c>
      <c r="F98" s="73">
        <v>0</v>
      </c>
      <c r="G98" s="73">
        <v>0</v>
      </c>
      <c r="H98" s="73">
        <v>0</v>
      </c>
      <c r="I98" s="73">
        <v>0</v>
      </c>
      <c r="J98" s="73">
        <v>0</v>
      </c>
      <c r="K98" s="73">
        <v>0</v>
      </c>
      <c r="L98" s="73">
        <v>0</v>
      </c>
      <c r="M98" s="73">
        <v>0</v>
      </c>
      <c r="N98" s="73">
        <v>0</v>
      </c>
      <c r="O98" s="73">
        <v>0</v>
      </c>
      <c r="P98" s="73">
        <v>0</v>
      </c>
      <c r="Q98" s="73">
        <v>0</v>
      </c>
      <c r="R98" s="74"/>
      <c r="S98" s="74"/>
    </row>
    <row r="99" spans="2:19" ht="17.25" hidden="1" customHeight="1" x14ac:dyDescent="0.2">
      <c r="B99" s="70">
        <v>25501</v>
      </c>
      <c r="C99" s="883" t="s">
        <v>624</v>
      </c>
      <c r="D99" s="884"/>
      <c r="E99" s="71">
        <v>0</v>
      </c>
      <c r="F99" s="71">
        <v>0</v>
      </c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2">
        <v>0</v>
      </c>
      <c r="R99" s="75"/>
      <c r="S99" s="75"/>
    </row>
    <row r="100" spans="2:19" s="57" customFormat="1" ht="17.25" customHeight="1" x14ac:dyDescent="0.2">
      <c r="B100" s="68">
        <v>2600</v>
      </c>
      <c r="C100" s="881" t="s">
        <v>625</v>
      </c>
      <c r="D100" s="882"/>
      <c r="E100" s="73">
        <v>15000</v>
      </c>
      <c r="F100" s="73">
        <v>15000</v>
      </c>
      <c r="G100" s="73">
        <v>9000</v>
      </c>
      <c r="H100" s="73">
        <v>8000</v>
      </c>
      <c r="I100" s="73">
        <v>7000</v>
      </c>
      <c r="J100" s="73">
        <v>7000</v>
      </c>
      <c r="K100" s="73">
        <v>7000</v>
      </c>
      <c r="L100" s="73">
        <v>7000</v>
      </c>
      <c r="M100" s="73">
        <v>7000</v>
      </c>
      <c r="N100" s="73">
        <v>7000</v>
      </c>
      <c r="O100" s="73">
        <v>7000</v>
      </c>
      <c r="P100" s="73">
        <v>7000</v>
      </c>
      <c r="Q100" s="73">
        <v>103000</v>
      </c>
      <c r="R100" s="74"/>
      <c r="S100" s="74"/>
    </row>
    <row r="101" spans="2:19" s="57" customFormat="1" ht="17.25" customHeight="1" x14ac:dyDescent="0.2">
      <c r="B101" s="68">
        <v>261</v>
      </c>
      <c r="C101" s="881" t="s">
        <v>625</v>
      </c>
      <c r="D101" s="882"/>
      <c r="E101" s="73">
        <v>15000</v>
      </c>
      <c r="F101" s="73">
        <v>15000</v>
      </c>
      <c r="G101" s="73">
        <v>9000</v>
      </c>
      <c r="H101" s="73">
        <v>8000</v>
      </c>
      <c r="I101" s="73">
        <v>7000</v>
      </c>
      <c r="J101" s="73">
        <v>7000</v>
      </c>
      <c r="K101" s="73">
        <v>7000</v>
      </c>
      <c r="L101" s="73">
        <v>7000</v>
      </c>
      <c r="M101" s="73">
        <v>7000</v>
      </c>
      <c r="N101" s="73">
        <v>7000</v>
      </c>
      <c r="O101" s="73">
        <v>7000</v>
      </c>
      <c r="P101" s="73">
        <v>7000</v>
      </c>
      <c r="Q101" s="73">
        <v>103000</v>
      </c>
      <c r="R101" s="74"/>
      <c r="S101" s="74"/>
    </row>
    <row r="102" spans="2:19" ht="17.25" customHeight="1" x14ac:dyDescent="0.2">
      <c r="B102" s="70">
        <v>26101</v>
      </c>
      <c r="C102" s="883" t="s">
        <v>626</v>
      </c>
      <c r="D102" s="884"/>
      <c r="E102" s="71">
        <v>15000</v>
      </c>
      <c r="F102" s="71">
        <v>15000</v>
      </c>
      <c r="G102" s="71">
        <v>9000</v>
      </c>
      <c r="H102" s="71">
        <v>8000</v>
      </c>
      <c r="I102" s="71">
        <v>7000</v>
      </c>
      <c r="J102" s="71">
        <v>7000</v>
      </c>
      <c r="K102" s="71">
        <v>7000</v>
      </c>
      <c r="L102" s="71">
        <v>7000</v>
      </c>
      <c r="M102" s="71">
        <v>7000</v>
      </c>
      <c r="N102" s="71">
        <v>7000</v>
      </c>
      <c r="O102" s="71">
        <v>7000</v>
      </c>
      <c r="P102" s="71">
        <v>7000</v>
      </c>
      <c r="Q102" s="72">
        <v>103000</v>
      </c>
      <c r="R102" s="75"/>
      <c r="S102" s="75"/>
    </row>
    <row r="103" spans="2:19" ht="17.25" hidden="1" customHeight="1" x14ac:dyDescent="0.2">
      <c r="B103" s="70">
        <v>26102</v>
      </c>
      <c r="C103" s="883" t="s">
        <v>118</v>
      </c>
      <c r="D103" s="884"/>
      <c r="E103" s="71">
        <v>0</v>
      </c>
      <c r="F103" s="71">
        <v>0</v>
      </c>
      <c r="G103" s="71">
        <v>0</v>
      </c>
      <c r="H103" s="71">
        <v>0</v>
      </c>
      <c r="I103" s="71">
        <v>0</v>
      </c>
      <c r="J103" s="71">
        <v>0</v>
      </c>
      <c r="K103" s="71">
        <v>0</v>
      </c>
      <c r="L103" s="71">
        <v>0</v>
      </c>
      <c r="M103" s="71">
        <v>0</v>
      </c>
      <c r="N103" s="71">
        <v>0</v>
      </c>
      <c r="O103" s="71">
        <v>0</v>
      </c>
      <c r="P103" s="71">
        <v>0</v>
      </c>
      <c r="Q103" s="72">
        <v>0</v>
      </c>
      <c r="R103" s="75"/>
      <c r="S103" s="75"/>
    </row>
    <row r="104" spans="2:19" s="57" customFormat="1" ht="17.25" customHeight="1" x14ac:dyDescent="0.2">
      <c r="B104" s="68">
        <v>2700</v>
      </c>
      <c r="C104" s="881" t="s">
        <v>627</v>
      </c>
      <c r="D104" s="882"/>
      <c r="E104" s="73">
        <v>140000</v>
      </c>
      <c r="F104" s="73">
        <v>140000</v>
      </c>
      <c r="G104" s="73">
        <v>6300</v>
      </c>
      <c r="H104" s="73">
        <v>0</v>
      </c>
      <c r="I104" s="73">
        <v>0</v>
      </c>
      <c r="J104" s="73">
        <v>0</v>
      </c>
      <c r="K104" s="73">
        <v>0</v>
      </c>
      <c r="L104" s="73">
        <v>0</v>
      </c>
      <c r="M104" s="73">
        <v>0</v>
      </c>
      <c r="N104" s="73">
        <v>6300</v>
      </c>
      <c r="O104" s="73">
        <v>0</v>
      </c>
      <c r="P104" s="73">
        <v>0</v>
      </c>
      <c r="Q104" s="73">
        <v>292600</v>
      </c>
      <c r="R104" s="74"/>
      <c r="S104" s="74"/>
    </row>
    <row r="105" spans="2:19" s="57" customFormat="1" ht="17.25" customHeight="1" x14ac:dyDescent="0.2">
      <c r="B105" s="68">
        <v>271</v>
      </c>
      <c r="C105" s="881" t="s">
        <v>628</v>
      </c>
      <c r="D105" s="882"/>
      <c r="E105" s="73">
        <v>140000</v>
      </c>
      <c r="F105" s="73">
        <v>140000</v>
      </c>
      <c r="G105" s="73">
        <v>6300</v>
      </c>
      <c r="H105" s="73">
        <v>0</v>
      </c>
      <c r="I105" s="73">
        <v>0</v>
      </c>
      <c r="J105" s="73">
        <v>0</v>
      </c>
      <c r="K105" s="73">
        <v>0</v>
      </c>
      <c r="L105" s="73">
        <v>0</v>
      </c>
      <c r="M105" s="73">
        <v>0</v>
      </c>
      <c r="N105" s="73">
        <v>6300</v>
      </c>
      <c r="O105" s="73">
        <v>0</v>
      </c>
      <c r="P105" s="73">
        <v>0</v>
      </c>
      <c r="Q105" s="73">
        <v>292600</v>
      </c>
      <c r="R105" s="74"/>
      <c r="S105" s="74"/>
    </row>
    <row r="106" spans="2:19" ht="17.25" customHeight="1" x14ac:dyDescent="0.2">
      <c r="B106" s="70">
        <v>27101</v>
      </c>
      <c r="C106" s="883" t="s">
        <v>629</v>
      </c>
      <c r="D106" s="884"/>
      <c r="E106" s="71">
        <v>140000</v>
      </c>
      <c r="F106" s="71">
        <v>140000</v>
      </c>
      <c r="G106" s="71">
        <v>6300</v>
      </c>
      <c r="H106" s="71">
        <v>0</v>
      </c>
      <c r="I106" s="71">
        <v>0</v>
      </c>
      <c r="J106" s="71">
        <v>0</v>
      </c>
      <c r="K106" s="71">
        <v>0</v>
      </c>
      <c r="L106" s="71">
        <v>0</v>
      </c>
      <c r="M106" s="71">
        <v>0</v>
      </c>
      <c r="N106" s="71">
        <v>6300</v>
      </c>
      <c r="O106" s="71">
        <v>0</v>
      </c>
      <c r="P106" s="71">
        <v>0</v>
      </c>
      <c r="Q106" s="72">
        <v>292600</v>
      </c>
      <c r="R106" s="75"/>
      <c r="S106" s="75"/>
    </row>
    <row r="107" spans="2:19" s="57" customFormat="1" ht="17.25" hidden="1" customHeight="1" x14ac:dyDescent="0.2">
      <c r="B107" s="68">
        <v>272</v>
      </c>
      <c r="C107" s="881" t="s">
        <v>630</v>
      </c>
      <c r="D107" s="882"/>
      <c r="E107" s="73">
        <v>0</v>
      </c>
      <c r="F107" s="73">
        <v>0</v>
      </c>
      <c r="G107" s="73">
        <v>0</v>
      </c>
      <c r="H107" s="73">
        <v>0</v>
      </c>
      <c r="I107" s="73">
        <v>0</v>
      </c>
      <c r="J107" s="73">
        <v>0</v>
      </c>
      <c r="K107" s="73">
        <v>0</v>
      </c>
      <c r="L107" s="73">
        <v>0</v>
      </c>
      <c r="M107" s="73">
        <v>0</v>
      </c>
      <c r="N107" s="73">
        <v>0</v>
      </c>
      <c r="O107" s="73">
        <v>0</v>
      </c>
      <c r="P107" s="73">
        <v>0</v>
      </c>
      <c r="Q107" s="73">
        <v>0</v>
      </c>
      <c r="R107" s="74"/>
      <c r="S107" s="74"/>
    </row>
    <row r="108" spans="2:19" ht="17.25" hidden="1" customHeight="1" x14ac:dyDescent="0.2">
      <c r="B108" s="70">
        <v>27201</v>
      </c>
      <c r="C108" s="883" t="s">
        <v>631</v>
      </c>
      <c r="D108" s="884"/>
      <c r="E108" s="71">
        <v>0</v>
      </c>
      <c r="F108" s="71">
        <v>0</v>
      </c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2">
        <v>0</v>
      </c>
      <c r="R108" s="75"/>
      <c r="S108" s="75"/>
    </row>
    <row r="109" spans="2:19" s="57" customFormat="1" ht="17.25" hidden="1" customHeight="1" x14ac:dyDescent="0.2">
      <c r="B109" s="68">
        <v>273</v>
      </c>
      <c r="C109" s="881" t="s">
        <v>632</v>
      </c>
      <c r="D109" s="882"/>
      <c r="E109" s="73">
        <v>0</v>
      </c>
      <c r="F109" s="73">
        <v>0</v>
      </c>
      <c r="G109" s="73">
        <v>0</v>
      </c>
      <c r="H109" s="73">
        <v>0</v>
      </c>
      <c r="I109" s="73">
        <v>0</v>
      </c>
      <c r="J109" s="73">
        <v>0</v>
      </c>
      <c r="K109" s="73">
        <v>0</v>
      </c>
      <c r="L109" s="73">
        <v>0</v>
      </c>
      <c r="M109" s="73">
        <v>0</v>
      </c>
      <c r="N109" s="73">
        <v>0</v>
      </c>
      <c r="O109" s="73">
        <v>0</v>
      </c>
      <c r="P109" s="73">
        <v>0</v>
      </c>
      <c r="Q109" s="73">
        <v>0</v>
      </c>
      <c r="R109" s="74"/>
      <c r="S109" s="74"/>
    </row>
    <row r="110" spans="2:19" ht="17.25" hidden="1" customHeight="1" x14ac:dyDescent="0.2">
      <c r="B110" s="70">
        <v>27301</v>
      </c>
      <c r="C110" s="883" t="s">
        <v>633</v>
      </c>
      <c r="D110" s="884"/>
      <c r="E110" s="71">
        <v>0</v>
      </c>
      <c r="F110" s="71">
        <v>0</v>
      </c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2">
        <v>0</v>
      </c>
      <c r="R110" s="75"/>
      <c r="S110" s="75"/>
    </row>
    <row r="111" spans="2:19" s="57" customFormat="1" ht="17.25" hidden="1" customHeight="1" x14ac:dyDescent="0.2">
      <c r="B111" s="68">
        <v>275</v>
      </c>
      <c r="C111" s="881" t="s">
        <v>634</v>
      </c>
      <c r="D111" s="882"/>
      <c r="E111" s="73">
        <v>0</v>
      </c>
      <c r="F111" s="73">
        <v>0</v>
      </c>
      <c r="G111" s="73">
        <v>0</v>
      </c>
      <c r="H111" s="73">
        <v>0</v>
      </c>
      <c r="I111" s="73">
        <v>0</v>
      </c>
      <c r="J111" s="73">
        <v>0</v>
      </c>
      <c r="K111" s="73">
        <v>0</v>
      </c>
      <c r="L111" s="73">
        <v>0</v>
      </c>
      <c r="M111" s="73">
        <v>0</v>
      </c>
      <c r="N111" s="73">
        <v>0</v>
      </c>
      <c r="O111" s="73">
        <v>0</v>
      </c>
      <c r="P111" s="73">
        <v>0</v>
      </c>
      <c r="Q111" s="73">
        <v>0</v>
      </c>
      <c r="R111" s="74"/>
      <c r="S111" s="74"/>
    </row>
    <row r="112" spans="2:19" ht="17.25" hidden="1" customHeight="1" x14ac:dyDescent="0.2">
      <c r="B112" s="70">
        <v>27501</v>
      </c>
      <c r="C112" s="883" t="s">
        <v>635</v>
      </c>
      <c r="D112" s="884"/>
      <c r="E112" s="71">
        <v>0</v>
      </c>
      <c r="F112" s="71">
        <v>0</v>
      </c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2">
        <v>0</v>
      </c>
      <c r="R112" s="75"/>
      <c r="S112" s="75"/>
    </row>
    <row r="113" spans="2:19" s="57" customFormat="1" ht="17.25" customHeight="1" x14ac:dyDescent="0.2">
      <c r="B113" s="68">
        <v>2800</v>
      </c>
      <c r="C113" s="881" t="s">
        <v>636</v>
      </c>
      <c r="D113" s="882"/>
      <c r="E113" s="73">
        <v>0</v>
      </c>
      <c r="F113" s="73">
        <v>120000</v>
      </c>
      <c r="G113" s="73">
        <v>0</v>
      </c>
      <c r="H113" s="73">
        <v>0</v>
      </c>
      <c r="I113" s="73">
        <v>0</v>
      </c>
      <c r="J113" s="73">
        <v>0</v>
      </c>
      <c r="K113" s="73">
        <v>0</v>
      </c>
      <c r="L113" s="73">
        <v>0</v>
      </c>
      <c r="M113" s="73">
        <v>0</v>
      </c>
      <c r="N113" s="73">
        <v>0</v>
      </c>
      <c r="O113" s="73">
        <v>0</v>
      </c>
      <c r="P113" s="73">
        <v>0</v>
      </c>
      <c r="Q113" s="73">
        <v>120000</v>
      </c>
      <c r="R113" s="74"/>
      <c r="S113" s="74"/>
    </row>
    <row r="114" spans="2:19" s="57" customFormat="1" ht="17.25" customHeight="1" x14ac:dyDescent="0.2">
      <c r="B114" s="68">
        <v>281</v>
      </c>
      <c r="C114" s="881" t="s">
        <v>637</v>
      </c>
      <c r="D114" s="882"/>
      <c r="E114" s="73">
        <v>0</v>
      </c>
      <c r="F114" s="73">
        <v>120000</v>
      </c>
      <c r="G114" s="73">
        <v>0</v>
      </c>
      <c r="H114" s="73">
        <v>0</v>
      </c>
      <c r="I114" s="73">
        <v>0</v>
      </c>
      <c r="J114" s="73">
        <v>0</v>
      </c>
      <c r="K114" s="73">
        <v>0</v>
      </c>
      <c r="L114" s="73">
        <v>0</v>
      </c>
      <c r="M114" s="73">
        <v>0</v>
      </c>
      <c r="N114" s="73">
        <v>0</v>
      </c>
      <c r="O114" s="73">
        <v>0</v>
      </c>
      <c r="P114" s="73">
        <v>0</v>
      </c>
      <c r="Q114" s="73">
        <v>120000</v>
      </c>
      <c r="R114" s="74"/>
      <c r="S114" s="74"/>
    </row>
    <row r="115" spans="2:19" ht="17.25" customHeight="1" x14ac:dyDescent="0.2">
      <c r="B115" s="70">
        <v>28101</v>
      </c>
      <c r="C115" s="883" t="s">
        <v>638</v>
      </c>
      <c r="D115" s="884"/>
      <c r="E115" s="71">
        <v>0</v>
      </c>
      <c r="F115" s="71">
        <v>120000</v>
      </c>
      <c r="G115" s="71">
        <v>0</v>
      </c>
      <c r="H115" s="71">
        <v>0</v>
      </c>
      <c r="I115" s="71">
        <v>0</v>
      </c>
      <c r="J115" s="71">
        <v>0</v>
      </c>
      <c r="K115" s="71">
        <v>0</v>
      </c>
      <c r="L115" s="71">
        <v>0</v>
      </c>
      <c r="M115" s="71">
        <v>0</v>
      </c>
      <c r="N115" s="71">
        <v>0</v>
      </c>
      <c r="O115" s="71">
        <v>0</v>
      </c>
      <c r="P115" s="71">
        <v>0</v>
      </c>
      <c r="Q115" s="72">
        <v>120000</v>
      </c>
      <c r="R115" s="75"/>
      <c r="S115" s="75"/>
    </row>
    <row r="116" spans="2:19" s="57" customFormat="1" ht="17.25" hidden="1" customHeight="1" x14ac:dyDescent="0.2">
      <c r="B116" s="68">
        <v>282</v>
      </c>
      <c r="C116" s="881" t="s">
        <v>639</v>
      </c>
      <c r="D116" s="882"/>
      <c r="E116" s="73">
        <v>0</v>
      </c>
      <c r="F116" s="73">
        <v>0</v>
      </c>
      <c r="G116" s="73">
        <v>0</v>
      </c>
      <c r="H116" s="73">
        <v>0</v>
      </c>
      <c r="I116" s="73">
        <v>0</v>
      </c>
      <c r="J116" s="73">
        <v>0</v>
      </c>
      <c r="K116" s="73">
        <v>0</v>
      </c>
      <c r="L116" s="73">
        <v>0</v>
      </c>
      <c r="M116" s="73">
        <v>0</v>
      </c>
      <c r="N116" s="73">
        <v>0</v>
      </c>
      <c r="O116" s="73">
        <v>0</v>
      </c>
      <c r="P116" s="73">
        <v>0</v>
      </c>
      <c r="Q116" s="73">
        <v>0</v>
      </c>
      <c r="R116" s="74"/>
      <c r="S116" s="74"/>
    </row>
    <row r="117" spans="2:19" ht="17.25" hidden="1" customHeight="1" x14ac:dyDescent="0.2">
      <c r="B117" s="70">
        <v>28201</v>
      </c>
      <c r="C117" s="883" t="s">
        <v>640</v>
      </c>
      <c r="D117" s="884"/>
      <c r="E117" s="71">
        <v>0</v>
      </c>
      <c r="F117" s="71">
        <v>0</v>
      </c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2">
        <v>0</v>
      </c>
      <c r="R117" s="75"/>
      <c r="S117" s="75"/>
    </row>
    <row r="118" spans="2:19" s="57" customFormat="1" ht="17.25" hidden="1" customHeight="1" x14ac:dyDescent="0.2">
      <c r="B118" s="68">
        <v>283</v>
      </c>
      <c r="C118" s="881" t="s">
        <v>641</v>
      </c>
      <c r="D118" s="882"/>
      <c r="E118" s="73">
        <v>0</v>
      </c>
      <c r="F118" s="73">
        <v>0</v>
      </c>
      <c r="G118" s="73">
        <v>0</v>
      </c>
      <c r="H118" s="73">
        <v>0</v>
      </c>
      <c r="I118" s="73">
        <v>0</v>
      </c>
      <c r="J118" s="73">
        <v>0</v>
      </c>
      <c r="K118" s="73">
        <v>0</v>
      </c>
      <c r="L118" s="73">
        <v>0</v>
      </c>
      <c r="M118" s="73">
        <v>0</v>
      </c>
      <c r="N118" s="73">
        <v>0</v>
      </c>
      <c r="O118" s="73">
        <v>0</v>
      </c>
      <c r="P118" s="73">
        <v>0</v>
      </c>
      <c r="Q118" s="73">
        <v>0</v>
      </c>
      <c r="R118" s="74"/>
      <c r="S118" s="74"/>
    </row>
    <row r="119" spans="2:19" ht="17.25" hidden="1" customHeight="1" x14ac:dyDescent="0.2">
      <c r="B119" s="70">
        <v>28301</v>
      </c>
      <c r="C119" s="883" t="s">
        <v>642</v>
      </c>
      <c r="D119" s="884"/>
      <c r="E119" s="71">
        <v>0</v>
      </c>
      <c r="F119" s="71">
        <v>0</v>
      </c>
      <c r="G119" s="71">
        <v>0</v>
      </c>
      <c r="H119" s="71">
        <v>0</v>
      </c>
      <c r="I119" s="71">
        <v>0</v>
      </c>
      <c r="J119" s="71">
        <v>0</v>
      </c>
      <c r="K119" s="71">
        <v>0</v>
      </c>
      <c r="L119" s="71">
        <v>0</v>
      </c>
      <c r="M119" s="71">
        <v>0</v>
      </c>
      <c r="N119" s="71">
        <v>0</v>
      </c>
      <c r="O119" s="71">
        <v>0</v>
      </c>
      <c r="P119" s="71">
        <v>0</v>
      </c>
      <c r="Q119" s="72">
        <v>0</v>
      </c>
      <c r="R119" s="75"/>
      <c r="S119" s="75"/>
    </row>
    <row r="120" spans="2:19" s="57" customFormat="1" ht="17.25" customHeight="1" x14ac:dyDescent="0.2">
      <c r="B120" s="68">
        <v>2900</v>
      </c>
      <c r="C120" s="881" t="s">
        <v>643</v>
      </c>
      <c r="D120" s="882"/>
      <c r="E120" s="73">
        <v>35000</v>
      </c>
      <c r="F120" s="73">
        <v>110000</v>
      </c>
      <c r="G120" s="73">
        <v>0</v>
      </c>
      <c r="H120" s="73">
        <v>0</v>
      </c>
      <c r="I120" s="73">
        <v>0</v>
      </c>
      <c r="J120" s="73">
        <v>0</v>
      </c>
      <c r="K120" s="73">
        <v>0</v>
      </c>
      <c r="L120" s="73">
        <v>0</v>
      </c>
      <c r="M120" s="73">
        <v>0</v>
      </c>
      <c r="N120" s="73">
        <v>0</v>
      </c>
      <c r="O120" s="73">
        <v>0</v>
      </c>
      <c r="P120" s="73">
        <v>0</v>
      </c>
      <c r="Q120" s="73">
        <v>145000</v>
      </c>
      <c r="R120" s="74"/>
      <c r="S120" s="74"/>
    </row>
    <row r="121" spans="2:19" s="57" customFormat="1" ht="17.25" hidden="1" customHeight="1" x14ac:dyDescent="0.2">
      <c r="B121" s="68">
        <v>291</v>
      </c>
      <c r="C121" s="881" t="s">
        <v>644</v>
      </c>
      <c r="D121" s="882"/>
      <c r="E121" s="73">
        <v>0</v>
      </c>
      <c r="F121" s="73">
        <v>0</v>
      </c>
      <c r="G121" s="73">
        <v>0</v>
      </c>
      <c r="H121" s="73">
        <v>0</v>
      </c>
      <c r="I121" s="73">
        <v>0</v>
      </c>
      <c r="J121" s="73">
        <v>0</v>
      </c>
      <c r="K121" s="73">
        <v>0</v>
      </c>
      <c r="L121" s="73">
        <v>0</v>
      </c>
      <c r="M121" s="73">
        <v>0</v>
      </c>
      <c r="N121" s="73">
        <v>0</v>
      </c>
      <c r="O121" s="73">
        <v>0</v>
      </c>
      <c r="P121" s="73">
        <v>0</v>
      </c>
      <c r="Q121" s="73">
        <v>0</v>
      </c>
      <c r="R121" s="74"/>
      <c r="S121" s="74"/>
    </row>
    <row r="122" spans="2:19" ht="17.25" hidden="1" customHeight="1" x14ac:dyDescent="0.2">
      <c r="B122" s="70">
        <v>29101</v>
      </c>
      <c r="C122" s="883" t="s">
        <v>645</v>
      </c>
      <c r="D122" s="884"/>
      <c r="E122" s="71">
        <v>0</v>
      </c>
      <c r="F122" s="71">
        <v>0</v>
      </c>
      <c r="G122" s="71">
        <v>0</v>
      </c>
      <c r="H122" s="71">
        <v>0</v>
      </c>
      <c r="I122" s="71">
        <v>0</v>
      </c>
      <c r="J122" s="71">
        <v>0</v>
      </c>
      <c r="K122" s="71">
        <v>0</v>
      </c>
      <c r="L122" s="71">
        <v>0</v>
      </c>
      <c r="M122" s="71">
        <v>0</v>
      </c>
      <c r="N122" s="71">
        <v>0</v>
      </c>
      <c r="O122" s="71">
        <v>0</v>
      </c>
      <c r="P122" s="71">
        <v>0</v>
      </c>
      <c r="Q122" s="72">
        <v>0</v>
      </c>
      <c r="R122" s="75"/>
      <c r="S122" s="75"/>
    </row>
    <row r="123" spans="2:19" s="57" customFormat="1" ht="17.25" hidden="1" customHeight="1" x14ac:dyDescent="0.2">
      <c r="B123" s="68">
        <v>292</v>
      </c>
      <c r="C123" s="881" t="s">
        <v>646</v>
      </c>
      <c r="D123" s="882"/>
      <c r="E123" s="73">
        <v>0</v>
      </c>
      <c r="F123" s="73">
        <v>0</v>
      </c>
      <c r="G123" s="73">
        <v>0</v>
      </c>
      <c r="H123" s="73">
        <v>0</v>
      </c>
      <c r="I123" s="73">
        <v>0</v>
      </c>
      <c r="J123" s="73">
        <v>0</v>
      </c>
      <c r="K123" s="73">
        <v>0</v>
      </c>
      <c r="L123" s="73">
        <v>0</v>
      </c>
      <c r="M123" s="73">
        <v>0</v>
      </c>
      <c r="N123" s="73">
        <v>0</v>
      </c>
      <c r="O123" s="73">
        <v>0</v>
      </c>
      <c r="P123" s="73">
        <v>0</v>
      </c>
      <c r="Q123" s="73">
        <v>0</v>
      </c>
      <c r="R123" s="74"/>
      <c r="S123" s="74"/>
    </row>
    <row r="124" spans="2:19" ht="17.25" hidden="1" customHeight="1" x14ac:dyDescent="0.2">
      <c r="B124" s="70">
        <v>29201</v>
      </c>
      <c r="C124" s="883" t="s">
        <v>647</v>
      </c>
      <c r="D124" s="884"/>
      <c r="E124" s="71">
        <v>0</v>
      </c>
      <c r="F124" s="71">
        <v>0</v>
      </c>
      <c r="G124" s="71">
        <v>0</v>
      </c>
      <c r="H124" s="71">
        <v>0</v>
      </c>
      <c r="I124" s="71">
        <v>0</v>
      </c>
      <c r="J124" s="71">
        <v>0</v>
      </c>
      <c r="K124" s="71">
        <v>0</v>
      </c>
      <c r="L124" s="71">
        <v>0</v>
      </c>
      <c r="M124" s="71">
        <v>0</v>
      </c>
      <c r="N124" s="71">
        <v>0</v>
      </c>
      <c r="O124" s="71">
        <v>0</v>
      </c>
      <c r="P124" s="71">
        <v>0</v>
      </c>
      <c r="Q124" s="72">
        <v>0</v>
      </c>
      <c r="R124" s="75"/>
      <c r="S124" s="75"/>
    </row>
    <row r="125" spans="2:19" s="57" customFormat="1" ht="24" hidden="1" customHeight="1" x14ac:dyDescent="0.2">
      <c r="B125" s="68">
        <v>293</v>
      </c>
      <c r="C125" s="881" t="s">
        <v>648</v>
      </c>
      <c r="D125" s="882"/>
      <c r="E125" s="73">
        <v>0</v>
      </c>
      <c r="F125" s="73">
        <v>0</v>
      </c>
      <c r="G125" s="73">
        <v>0</v>
      </c>
      <c r="H125" s="73">
        <v>0</v>
      </c>
      <c r="I125" s="73">
        <v>0</v>
      </c>
      <c r="J125" s="73">
        <v>0</v>
      </c>
      <c r="K125" s="73">
        <v>0</v>
      </c>
      <c r="L125" s="73">
        <v>0</v>
      </c>
      <c r="M125" s="73">
        <v>0</v>
      </c>
      <c r="N125" s="73">
        <v>0</v>
      </c>
      <c r="O125" s="73">
        <v>0</v>
      </c>
      <c r="P125" s="73">
        <v>0</v>
      </c>
      <c r="Q125" s="73">
        <v>0</v>
      </c>
      <c r="R125" s="74"/>
      <c r="S125" s="74"/>
    </row>
    <row r="126" spans="2:19" ht="27.75" hidden="1" customHeight="1" x14ac:dyDescent="0.2">
      <c r="B126" s="70">
        <v>29301</v>
      </c>
      <c r="C126" s="883" t="s">
        <v>649</v>
      </c>
      <c r="D126" s="884"/>
      <c r="E126" s="71">
        <v>0</v>
      </c>
      <c r="F126" s="71">
        <v>0</v>
      </c>
      <c r="G126" s="71">
        <v>0</v>
      </c>
      <c r="H126" s="71">
        <v>0</v>
      </c>
      <c r="I126" s="71">
        <v>0</v>
      </c>
      <c r="J126" s="71">
        <v>0</v>
      </c>
      <c r="K126" s="71">
        <v>0</v>
      </c>
      <c r="L126" s="71">
        <v>0</v>
      </c>
      <c r="M126" s="71">
        <v>0</v>
      </c>
      <c r="N126" s="71">
        <v>0</v>
      </c>
      <c r="O126" s="71">
        <v>0</v>
      </c>
      <c r="P126" s="71">
        <v>0</v>
      </c>
      <c r="Q126" s="72">
        <v>0</v>
      </c>
      <c r="R126" s="75"/>
      <c r="S126" s="75"/>
    </row>
    <row r="127" spans="2:19" s="57" customFormat="1" ht="23.25" hidden="1" customHeight="1" x14ac:dyDescent="0.2">
      <c r="B127" s="68">
        <v>294</v>
      </c>
      <c r="C127" s="881" t="s">
        <v>650</v>
      </c>
      <c r="D127" s="882"/>
      <c r="E127" s="73">
        <v>0</v>
      </c>
      <c r="F127" s="73">
        <v>0</v>
      </c>
      <c r="G127" s="73">
        <v>0</v>
      </c>
      <c r="H127" s="73">
        <v>0</v>
      </c>
      <c r="I127" s="73">
        <v>0</v>
      </c>
      <c r="J127" s="73">
        <v>0</v>
      </c>
      <c r="K127" s="73">
        <v>0</v>
      </c>
      <c r="L127" s="73">
        <v>0</v>
      </c>
      <c r="M127" s="73">
        <v>0</v>
      </c>
      <c r="N127" s="73">
        <v>0</v>
      </c>
      <c r="O127" s="73">
        <v>0</v>
      </c>
      <c r="P127" s="73">
        <v>0</v>
      </c>
      <c r="Q127" s="73">
        <v>0</v>
      </c>
      <c r="R127" s="74"/>
      <c r="S127" s="74"/>
    </row>
    <row r="128" spans="2:19" ht="27.75" hidden="1" customHeight="1" x14ac:dyDescent="0.2">
      <c r="B128" s="70">
        <v>29401</v>
      </c>
      <c r="C128" s="883" t="s">
        <v>651</v>
      </c>
      <c r="D128" s="884"/>
      <c r="E128" s="71">
        <v>0</v>
      </c>
      <c r="F128" s="71">
        <v>0</v>
      </c>
      <c r="G128" s="71">
        <v>0</v>
      </c>
      <c r="H128" s="71">
        <v>0</v>
      </c>
      <c r="I128" s="71">
        <v>0</v>
      </c>
      <c r="J128" s="71">
        <v>0</v>
      </c>
      <c r="K128" s="71">
        <v>0</v>
      </c>
      <c r="L128" s="71">
        <v>0</v>
      </c>
      <c r="M128" s="71">
        <v>0</v>
      </c>
      <c r="N128" s="71">
        <v>0</v>
      </c>
      <c r="O128" s="71">
        <v>0</v>
      </c>
      <c r="P128" s="71">
        <v>0</v>
      </c>
      <c r="Q128" s="72">
        <v>0</v>
      </c>
      <c r="R128" s="75"/>
      <c r="S128" s="75"/>
    </row>
    <row r="129" spans="2:19" s="57" customFormat="1" ht="17.25" hidden="1" customHeight="1" x14ac:dyDescent="0.2">
      <c r="B129" s="68">
        <v>296</v>
      </c>
      <c r="C129" s="881" t="s">
        <v>652</v>
      </c>
      <c r="D129" s="882"/>
      <c r="E129" s="73">
        <v>0</v>
      </c>
      <c r="F129" s="73">
        <v>0</v>
      </c>
      <c r="G129" s="73">
        <v>0</v>
      </c>
      <c r="H129" s="73">
        <v>0</v>
      </c>
      <c r="I129" s="73">
        <v>0</v>
      </c>
      <c r="J129" s="73">
        <v>0</v>
      </c>
      <c r="K129" s="73">
        <v>0</v>
      </c>
      <c r="L129" s="73">
        <v>0</v>
      </c>
      <c r="M129" s="73">
        <v>0</v>
      </c>
      <c r="N129" s="73">
        <v>0</v>
      </c>
      <c r="O129" s="73">
        <v>0</v>
      </c>
      <c r="P129" s="73">
        <v>0</v>
      </c>
      <c r="Q129" s="73">
        <v>0</v>
      </c>
      <c r="R129" s="74"/>
      <c r="S129" s="74"/>
    </row>
    <row r="130" spans="2:19" ht="17.25" hidden="1" customHeight="1" x14ac:dyDescent="0.2">
      <c r="B130" s="70">
        <v>29601</v>
      </c>
      <c r="C130" s="883" t="s">
        <v>653</v>
      </c>
      <c r="D130" s="884"/>
      <c r="E130" s="71">
        <v>0</v>
      </c>
      <c r="F130" s="71">
        <v>0</v>
      </c>
      <c r="G130" s="71">
        <v>0</v>
      </c>
      <c r="H130" s="71">
        <v>0</v>
      </c>
      <c r="I130" s="71">
        <v>0</v>
      </c>
      <c r="J130" s="71">
        <v>0</v>
      </c>
      <c r="K130" s="71">
        <v>0</v>
      </c>
      <c r="L130" s="71">
        <v>0</v>
      </c>
      <c r="M130" s="71">
        <v>0</v>
      </c>
      <c r="N130" s="71">
        <v>0</v>
      </c>
      <c r="O130" s="71">
        <v>0</v>
      </c>
      <c r="P130" s="71">
        <v>0</v>
      </c>
      <c r="Q130" s="72">
        <v>0</v>
      </c>
      <c r="R130" s="75"/>
      <c r="S130" s="75"/>
    </row>
    <row r="131" spans="2:19" s="57" customFormat="1" ht="17.25" hidden="1" customHeight="1" x14ac:dyDescent="0.2">
      <c r="B131" s="68" t="s">
        <v>654</v>
      </c>
      <c r="C131" s="881" t="s">
        <v>655</v>
      </c>
      <c r="D131" s="882"/>
      <c r="E131" s="73">
        <v>0</v>
      </c>
      <c r="F131" s="73">
        <v>0</v>
      </c>
      <c r="G131" s="73">
        <v>0</v>
      </c>
      <c r="H131" s="73">
        <v>0</v>
      </c>
      <c r="I131" s="73">
        <v>0</v>
      </c>
      <c r="J131" s="73">
        <v>0</v>
      </c>
      <c r="K131" s="73">
        <v>0</v>
      </c>
      <c r="L131" s="73">
        <v>0</v>
      </c>
      <c r="M131" s="73">
        <v>0</v>
      </c>
      <c r="N131" s="73">
        <v>0</v>
      </c>
      <c r="O131" s="73">
        <v>0</v>
      </c>
      <c r="P131" s="73">
        <v>0</v>
      </c>
      <c r="Q131" s="73">
        <v>0</v>
      </c>
      <c r="R131" s="74"/>
      <c r="S131" s="74"/>
    </row>
    <row r="132" spans="2:19" ht="17.25" hidden="1" customHeight="1" x14ac:dyDescent="0.2">
      <c r="B132" s="70" t="s">
        <v>656</v>
      </c>
      <c r="C132" s="883" t="s">
        <v>657</v>
      </c>
      <c r="D132" s="884"/>
      <c r="E132" s="71">
        <v>0</v>
      </c>
      <c r="F132" s="71">
        <v>0</v>
      </c>
      <c r="G132" s="71">
        <v>0</v>
      </c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1">
        <v>0</v>
      </c>
      <c r="N132" s="71">
        <v>0</v>
      </c>
      <c r="O132" s="71">
        <v>0</v>
      </c>
      <c r="P132" s="71">
        <v>0</v>
      </c>
      <c r="Q132" s="72">
        <v>0</v>
      </c>
      <c r="R132" s="75"/>
      <c r="S132" s="75"/>
    </row>
    <row r="133" spans="2:19" s="57" customFormat="1" ht="17.25" hidden="1" customHeight="1" x14ac:dyDescent="0.2">
      <c r="B133" s="68" t="s">
        <v>658</v>
      </c>
      <c r="C133" s="881" t="s">
        <v>659</v>
      </c>
      <c r="D133" s="882"/>
      <c r="E133" s="73">
        <v>0</v>
      </c>
      <c r="F133" s="73">
        <v>0</v>
      </c>
      <c r="G133" s="73">
        <v>0</v>
      </c>
      <c r="H133" s="73">
        <v>0</v>
      </c>
      <c r="I133" s="73">
        <v>0</v>
      </c>
      <c r="J133" s="73">
        <v>0</v>
      </c>
      <c r="K133" s="73">
        <v>0</v>
      </c>
      <c r="L133" s="73">
        <v>0</v>
      </c>
      <c r="M133" s="73">
        <v>0</v>
      </c>
      <c r="N133" s="73">
        <v>0</v>
      </c>
      <c r="O133" s="73">
        <v>0</v>
      </c>
      <c r="P133" s="73">
        <v>0</v>
      </c>
      <c r="Q133" s="73">
        <v>0</v>
      </c>
      <c r="R133" s="74"/>
      <c r="S133" s="74"/>
    </row>
    <row r="134" spans="2:19" ht="17.25" hidden="1" customHeight="1" x14ac:dyDescent="0.2">
      <c r="B134" s="70" t="s">
        <v>660</v>
      </c>
      <c r="C134" s="883" t="s">
        <v>661</v>
      </c>
      <c r="D134" s="884"/>
      <c r="E134" s="71">
        <v>0</v>
      </c>
      <c r="F134" s="71">
        <v>0</v>
      </c>
      <c r="G134" s="71">
        <v>0</v>
      </c>
      <c r="H134" s="71">
        <v>0</v>
      </c>
      <c r="I134" s="71">
        <v>0</v>
      </c>
      <c r="J134" s="71">
        <v>0</v>
      </c>
      <c r="K134" s="71">
        <v>0</v>
      </c>
      <c r="L134" s="71">
        <v>0</v>
      </c>
      <c r="M134" s="71">
        <v>0</v>
      </c>
      <c r="N134" s="71">
        <v>0</v>
      </c>
      <c r="O134" s="71">
        <v>0</v>
      </c>
      <c r="P134" s="71">
        <v>0</v>
      </c>
      <c r="Q134" s="72">
        <v>0</v>
      </c>
      <c r="R134" s="75"/>
      <c r="S134" s="75"/>
    </row>
    <row r="135" spans="2:19" s="57" customFormat="1" ht="17.25" customHeight="1" x14ac:dyDescent="0.2">
      <c r="B135" s="68">
        <v>299</v>
      </c>
      <c r="C135" s="881" t="s">
        <v>662</v>
      </c>
      <c r="D135" s="882"/>
      <c r="E135" s="73">
        <v>35000</v>
      </c>
      <c r="F135" s="73">
        <v>110000</v>
      </c>
      <c r="G135" s="73">
        <v>0</v>
      </c>
      <c r="H135" s="73">
        <v>0</v>
      </c>
      <c r="I135" s="73">
        <v>0</v>
      </c>
      <c r="J135" s="73">
        <v>0</v>
      </c>
      <c r="K135" s="73">
        <v>0</v>
      </c>
      <c r="L135" s="73">
        <v>0</v>
      </c>
      <c r="M135" s="73">
        <v>0</v>
      </c>
      <c r="N135" s="73">
        <v>0</v>
      </c>
      <c r="O135" s="73">
        <v>0</v>
      </c>
      <c r="P135" s="73">
        <v>0</v>
      </c>
      <c r="Q135" s="73">
        <v>145000</v>
      </c>
      <c r="R135" s="74"/>
      <c r="S135" s="74"/>
    </row>
    <row r="136" spans="2:19" ht="17.25" customHeight="1" x14ac:dyDescent="0.2">
      <c r="B136" s="70">
        <v>29901</v>
      </c>
      <c r="C136" s="883" t="s">
        <v>663</v>
      </c>
      <c r="D136" s="884"/>
      <c r="E136" s="71">
        <v>35000</v>
      </c>
      <c r="F136" s="71">
        <v>110000</v>
      </c>
      <c r="G136" s="71">
        <v>0</v>
      </c>
      <c r="H136" s="71">
        <v>0</v>
      </c>
      <c r="I136" s="71">
        <v>0</v>
      </c>
      <c r="J136" s="71">
        <v>0</v>
      </c>
      <c r="K136" s="71">
        <v>0</v>
      </c>
      <c r="L136" s="71">
        <v>0</v>
      </c>
      <c r="M136" s="71">
        <v>0</v>
      </c>
      <c r="N136" s="71">
        <v>0</v>
      </c>
      <c r="O136" s="71">
        <v>0</v>
      </c>
      <c r="P136" s="71">
        <v>0</v>
      </c>
      <c r="Q136" s="72">
        <v>145000</v>
      </c>
      <c r="R136" s="75"/>
      <c r="S136" s="75"/>
    </row>
    <row r="137" spans="2:19" s="66" customFormat="1" ht="17.25" customHeight="1" x14ac:dyDescent="0.25">
      <c r="B137" s="64">
        <v>3000</v>
      </c>
      <c r="C137" s="877" t="s">
        <v>14</v>
      </c>
      <c r="D137" s="886"/>
      <c r="E137" s="67">
        <v>899549</v>
      </c>
      <c r="F137" s="67">
        <v>1821012.4</v>
      </c>
      <c r="G137" s="67">
        <v>56701</v>
      </c>
      <c r="H137" s="67">
        <v>198751</v>
      </c>
      <c r="I137" s="67">
        <v>55701</v>
      </c>
      <c r="J137" s="67">
        <v>57751</v>
      </c>
      <c r="K137" s="67">
        <v>64551</v>
      </c>
      <c r="L137" s="67">
        <v>46751</v>
      </c>
      <c r="M137" s="67">
        <v>57751</v>
      </c>
      <c r="N137" s="67">
        <v>55551</v>
      </c>
      <c r="O137" s="67">
        <v>47751</v>
      </c>
      <c r="P137" s="67">
        <v>47751</v>
      </c>
      <c r="Q137" s="67">
        <v>3409571.4</v>
      </c>
    </row>
    <row r="138" spans="2:19" s="57" customFormat="1" ht="17.25" customHeight="1" x14ac:dyDescent="0.2">
      <c r="B138" s="68">
        <v>3100</v>
      </c>
      <c r="C138" s="881" t="s">
        <v>664</v>
      </c>
      <c r="D138" s="882"/>
      <c r="E138" s="73">
        <v>8775</v>
      </c>
      <c r="F138" s="73">
        <v>8775</v>
      </c>
      <c r="G138" s="73">
        <v>8775</v>
      </c>
      <c r="H138" s="73">
        <v>8775</v>
      </c>
      <c r="I138" s="73">
        <v>8775</v>
      </c>
      <c r="J138" s="73">
        <v>8775</v>
      </c>
      <c r="K138" s="73">
        <v>8775</v>
      </c>
      <c r="L138" s="73">
        <v>8775</v>
      </c>
      <c r="M138" s="73">
        <v>8775</v>
      </c>
      <c r="N138" s="73">
        <v>8775</v>
      </c>
      <c r="O138" s="73">
        <v>8775</v>
      </c>
      <c r="P138" s="73">
        <v>8775</v>
      </c>
      <c r="Q138" s="73">
        <v>105300</v>
      </c>
      <c r="R138" s="74"/>
      <c r="S138" s="74"/>
    </row>
    <row r="139" spans="2:19" s="57" customFormat="1" ht="17.25" customHeight="1" x14ac:dyDescent="0.2">
      <c r="B139" s="68">
        <v>311</v>
      </c>
      <c r="C139" s="881" t="s">
        <v>665</v>
      </c>
      <c r="D139" s="882"/>
      <c r="E139" s="73">
        <v>7000</v>
      </c>
      <c r="F139" s="73">
        <v>7000</v>
      </c>
      <c r="G139" s="73">
        <v>7000</v>
      </c>
      <c r="H139" s="73">
        <v>7000</v>
      </c>
      <c r="I139" s="73">
        <v>7000</v>
      </c>
      <c r="J139" s="73">
        <v>7000</v>
      </c>
      <c r="K139" s="73">
        <v>7000</v>
      </c>
      <c r="L139" s="73">
        <v>7000</v>
      </c>
      <c r="M139" s="73">
        <v>7000</v>
      </c>
      <c r="N139" s="73">
        <v>7000</v>
      </c>
      <c r="O139" s="73">
        <v>7000</v>
      </c>
      <c r="P139" s="73">
        <v>7000</v>
      </c>
      <c r="Q139" s="73">
        <v>84000</v>
      </c>
      <c r="R139" s="74"/>
      <c r="S139" s="74"/>
    </row>
    <row r="140" spans="2:19" ht="17.25" customHeight="1" x14ac:dyDescent="0.2">
      <c r="B140" s="70">
        <v>31101</v>
      </c>
      <c r="C140" s="883" t="s">
        <v>666</v>
      </c>
      <c r="D140" s="884"/>
      <c r="E140" s="71">
        <v>7000</v>
      </c>
      <c r="F140" s="71">
        <v>7000</v>
      </c>
      <c r="G140" s="71">
        <v>7000</v>
      </c>
      <c r="H140" s="71">
        <v>7000</v>
      </c>
      <c r="I140" s="71">
        <v>7000</v>
      </c>
      <c r="J140" s="71">
        <v>7000</v>
      </c>
      <c r="K140" s="71">
        <v>7000</v>
      </c>
      <c r="L140" s="71">
        <v>7000</v>
      </c>
      <c r="M140" s="71">
        <v>7000</v>
      </c>
      <c r="N140" s="71">
        <v>7000</v>
      </c>
      <c r="O140" s="71">
        <v>7000</v>
      </c>
      <c r="P140" s="71">
        <v>7000</v>
      </c>
      <c r="Q140" s="72">
        <v>84000</v>
      </c>
      <c r="R140" s="75"/>
      <c r="S140" s="75"/>
    </row>
    <row r="141" spans="2:19" ht="17.25" hidden="1" customHeight="1" x14ac:dyDescent="0.2">
      <c r="B141" s="70">
        <v>31102</v>
      </c>
      <c r="C141" s="883" t="s">
        <v>667</v>
      </c>
      <c r="D141" s="884"/>
      <c r="E141" s="71">
        <v>0</v>
      </c>
      <c r="F141" s="71">
        <v>0</v>
      </c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2">
        <v>0</v>
      </c>
      <c r="R141" s="75"/>
      <c r="S141" s="75"/>
    </row>
    <row r="142" spans="2:19" ht="17.25" hidden="1" customHeight="1" x14ac:dyDescent="0.2">
      <c r="B142" s="70">
        <v>31103</v>
      </c>
      <c r="C142" s="883" t="s">
        <v>668</v>
      </c>
      <c r="D142" s="884"/>
      <c r="E142" s="71">
        <v>0</v>
      </c>
      <c r="F142" s="71">
        <v>0</v>
      </c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2">
        <v>0</v>
      </c>
      <c r="R142" s="75"/>
      <c r="S142" s="75"/>
    </row>
    <row r="143" spans="2:19" ht="17.25" hidden="1" customHeight="1" x14ac:dyDescent="0.2">
      <c r="B143" s="70">
        <v>31104</v>
      </c>
      <c r="C143" s="883" t="s">
        <v>121</v>
      </c>
      <c r="D143" s="884"/>
      <c r="E143" s="71">
        <v>0</v>
      </c>
      <c r="F143" s="71">
        <v>0</v>
      </c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2">
        <v>0</v>
      </c>
      <c r="R143" s="75"/>
      <c r="S143" s="75"/>
    </row>
    <row r="144" spans="2:19" s="57" customFormat="1" ht="17.25" hidden="1" customHeight="1" x14ac:dyDescent="0.2">
      <c r="B144" s="68">
        <v>312</v>
      </c>
      <c r="C144" s="881" t="s">
        <v>669</v>
      </c>
      <c r="D144" s="882"/>
      <c r="E144" s="73">
        <v>0</v>
      </c>
      <c r="F144" s="73">
        <v>0</v>
      </c>
      <c r="G144" s="73">
        <v>0</v>
      </c>
      <c r="H144" s="73">
        <v>0</v>
      </c>
      <c r="I144" s="73">
        <v>0</v>
      </c>
      <c r="J144" s="73">
        <v>0</v>
      </c>
      <c r="K144" s="73">
        <v>0</v>
      </c>
      <c r="L144" s="73">
        <v>0</v>
      </c>
      <c r="M144" s="73">
        <v>0</v>
      </c>
      <c r="N144" s="73">
        <v>0</v>
      </c>
      <c r="O144" s="73">
        <v>0</v>
      </c>
      <c r="P144" s="73">
        <v>0</v>
      </c>
      <c r="Q144" s="73">
        <v>0</v>
      </c>
      <c r="R144" s="74"/>
      <c r="S144" s="74"/>
    </row>
    <row r="145" spans="2:19" ht="17.25" hidden="1" customHeight="1" x14ac:dyDescent="0.2">
      <c r="B145" s="70">
        <v>31201</v>
      </c>
      <c r="C145" s="883" t="s">
        <v>670</v>
      </c>
      <c r="D145" s="884"/>
      <c r="E145" s="71">
        <v>0</v>
      </c>
      <c r="F145" s="71">
        <v>0</v>
      </c>
      <c r="G145" s="71">
        <v>0</v>
      </c>
      <c r="H145" s="71">
        <v>0</v>
      </c>
      <c r="I145" s="71">
        <v>0</v>
      </c>
      <c r="J145" s="71">
        <v>0</v>
      </c>
      <c r="K145" s="71">
        <v>0</v>
      </c>
      <c r="L145" s="71">
        <v>0</v>
      </c>
      <c r="M145" s="71">
        <v>0</v>
      </c>
      <c r="N145" s="71">
        <v>0</v>
      </c>
      <c r="O145" s="71">
        <v>0</v>
      </c>
      <c r="P145" s="71">
        <v>0</v>
      </c>
      <c r="Q145" s="72">
        <v>0</v>
      </c>
      <c r="R145" s="75"/>
      <c r="S145" s="75"/>
    </row>
    <row r="146" spans="2:19" s="57" customFormat="1" ht="17.25" customHeight="1" x14ac:dyDescent="0.2">
      <c r="B146" s="68">
        <v>313</v>
      </c>
      <c r="C146" s="881" t="s">
        <v>671</v>
      </c>
      <c r="D146" s="882"/>
      <c r="E146" s="73">
        <v>525</v>
      </c>
      <c r="F146" s="73">
        <v>525</v>
      </c>
      <c r="G146" s="73">
        <v>525</v>
      </c>
      <c r="H146" s="73">
        <v>525</v>
      </c>
      <c r="I146" s="73">
        <v>525</v>
      </c>
      <c r="J146" s="73">
        <v>525</v>
      </c>
      <c r="K146" s="73">
        <v>525</v>
      </c>
      <c r="L146" s="73">
        <v>525</v>
      </c>
      <c r="M146" s="73">
        <v>525</v>
      </c>
      <c r="N146" s="73">
        <v>525</v>
      </c>
      <c r="O146" s="73">
        <v>525</v>
      </c>
      <c r="P146" s="73">
        <v>525</v>
      </c>
      <c r="Q146" s="73">
        <v>6300</v>
      </c>
      <c r="R146" s="74"/>
      <c r="S146" s="74"/>
    </row>
    <row r="147" spans="2:19" ht="17.25" customHeight="1" x14ac:dyDescent="0.2">
      <c r="B147" s="70">
        <v>31301</v>
      </c>
      <c r="C147" s="883" t="s">
        <v>672</v>
      </c>
      <c r="D147" s="884"/>
      <c r="E147" s="71">
        <v>525</v>
      </c>
      <c r="F147" s="71">
        <v>525</v>
      </c>
      <c r="G147" s="71">
        <v>525</v>
      </c>
      <c r="H147" s="71">
        <v>525</v>
      </c>
      <c r="I147" s="71">
        <v>525</v>
      </c>
      <c r="J147" s="71">
        <v>525</v>
      </c>
      <c r="K147" s="71">
        <v>525</v>
      </c>
      <c r="L147" s="71">
        <v>525</v>
      </c>
      <c r="M147" s="71">
        <v>525</v>
      </c>
      <c r="N147" s="71">
        <v>525</v>
      </c>
      <c r="O147" s="71">
        <v>525</v>
      </c>
      <c r="P147" s="71">
        <v>525</v>
      </c>
      <c r="Q147" s="72">
        <v>6300</v>
      </c>
      <c r="R147" s="75"/>
      <c r="S147" s="75"/>
    </row>
    <row r="148" spans="2:19" s="57" customFormat="1" ht="17.25" customHeight="1" x14ac:dyDescent="0.2">
      <c r="B148" s="68">
        <v>314</v>
      </c>
      <c r="C148" s="881" t="s">
        <v>673</v>
      </c>
      <c r="D148" s="882"/>
      <c r="E148" s="73">
        <v>1250</v>
      </c>
      <c r="F148" s="73">
        <v>1250</v>
      </c>
      <c r="G148" s="73">
        <v>1250</v>
      </c>
      <c r="H148" s="73">
        <v>1250</v>
      </c>
      <c r="I148" s="73">
        <v>1250</v>
      </c>
      <c r="J148" s="73">
        <v>1250</v>
      </c>
      <c r="K148" s="73">
        <v>1250</v>
      </c>
      <c r="L148" s="73">
        <v>1250</v>
      </c>
      <c r="M148" s="73">
        <v>1250</v>
      </c>
      <c r="N148" s="73">
        <v>1250</v>
      </c>
      <c r="O148" s="73">
        <v>1250</v>
      </c>
      <c r="P148" s="73">
        <v>1250</v>
      </c>
      <c r="Q148" s="73">
        <v>15000</v>
      </c>
      <c r="R148" s="74"/>
      <c r="S148" s="74"/>
    </row>
    <row r="149" spans="2:19" ht="17.25" customHeight="1" x14ac:dyDescent="0.2">
      <c r="B149" s="70">
        <v>31401</v>
      </c>
      <c r="C149" s="883" t="s">
        <v>123</v>
      </c>
      <c r="D149" s="884"/>
      <c r="E149" s="71">
        <v>1250</v>
      </c>
      <c r="F149" s="71">
        <v>1250</v>
      </c>
      <c r="G149" s="71">
        <v>1250</v>
      </c>
      <c r="H149" s="71">
        <v>1250</v>
      </c>
      <c r="I149" s="71">
        <v>1250</v>
      </c>
      <c r="J149" s="71">
        <v>1250</v>
      </c>
      <c r="K149" s="71">
        <v>1250</v>
      </c>
      <c r="L149" s="71">
        <v>1250</v>
      </c>
      <c r="M149" s="71">
        <v>1250</v>
      </c>
      <c r="N149" s="71">
        <v>1250</v>
      </c>
      <c r="O149" s="71">
        <v>1250</v>
      </c>
      <c r="P149" s="71">
        <v>1250</v>
      </c>
      <c r="Q149" s="72">
        <v>15000</v>
      </c>
      <c r="R149" s="75"/>
      <c r="S149" s="75"/>
    </row>
    <row r="150" spans="2:19" s="57" customFormat="1" ht="17.25" hidden="1" customHeight="1" x14ac:dyDescent="0.2">
      <c r="B150" s="68">
        <v>315</v>
      </c>
      <c r="C150" s="881" t="s">
        <v>674</v>
      </c>
      <c r="D150" s="882"/>
      <c r="E150" s="73">
        <v>0</v>
      </c>
      <c r="F150" s="73">
        <v>0</v>
      </c>
      <c r="G150" s="73">
        <v>0</v>
      </c>
      <c r="H150" s="73">
        <v>0</v>
      </c>
      <c r="I150" s="73">
        <v>0</v>
      </c>
      <c r="J150" s="73">
        <v>0</v>
      </c>
      <c r="K150" s="73">
        <v>0</v>
      </c>
      <c r="L150" s="73">
        <v>0</v>
      </c>
      <c r="M150" s="73">
        <v>0</v>
      </c>
      <c r="N150" s="73">
        <v>0</v>
      </c>
      <c r="O150" s="73">
        <v>0</v>
      </c>
      <c r="P150" s="73">
        <v>0</v>
      </c>
      <c r="Q150" s="73">
        <v>0</v>
      </c>
      <c r="R150" s="74"/>
      <c r="S150" s="74"/>
    </row>
    <row r="151" spans="2:19" ht="17.25" hidden="1" customHeight="1" x14ac:dyDescent="0.2">
      <c r="B151" s="70">
        <v>31501</v>
      </c>
      <c r="C151" s="883" t="s">
        <v>124</v>
      </c>
      <c r="D151" s="884"/>
      <c r="E151" s="71">
        <v>0</v>
      </c>
      <c r="F151" s="71">
        <v>0</v>
      </c>
      <c r="G151" s="71">
        <v>0</v>
      </c>
      <c r="H151" s="71">
        <v>0</v>
      </c>
      <c r="I151" s="71">
        <v>0</v>
      </c>
      <c r="J151" s="71">
        <v>0</v>
      </c>
      <c r="K151" s="71">
        <v>0</v>
      </c>
      <c r="L151" s="71">
        <v>0</v>
      </c>
      <c r="M151" s="71">
        <v>0</v>
      </c>
      <c r="N151" s="71">
        <v>0</v>
      </c>
      <c r="O151" s="71">
        <v>0</v>
      </c>
      <c r="P151" s="71">
        <v>0</v>
      </c>
      <c r="Q151" s="72">
        <v>0</v>
      </c>
      <c r="R151" s="75"/>
      <c r="S151" s="75"/>
    </row>
    <row r="152" spans="2:19" s="57" customFormat="1" ht="17.25" hidden="1" customHeight="1" x14ac:dyDescent="0.2">
      <c r="B152" s="68">
        <v>316</v>
      </c>
      <c r="C152" s="881" t="s">
        <v>675</v>
      </c>
      <c r="D152" s="882"/>
      <c r="E152" s="73">
        <v>0</v>
      </c>
      <c r="F152" s="73">
        <v>0</v>
      </c>
      <c r="G152" s="73">
        <v>0</v>
      </c>
      <c r="H152" s="73">
        <v>0</v>
      </c>
      <c r="I152" s="73">
        <v>0</v>
      </c>
      <c r="J152" s="73">
        <v>0</v>
      </c>
      <c r="K152" s="73">
        <v>0</v>
      </c>
      <c r="L152" s="73">
        <v>0</v>
      </c>
      <c r="M152" s="73">
        <v>0</v>
      </c>
      <c r="N152" s="73">
        <v>0</v>
      </c>
      <c r="O152" s="73">
        <v>0</v>
      </c>
      <c r="P152" s="73">
        <v>0</v>
      </c>
      <c r="Q152" s="73">
        <v>0</v>
      </c>
      <c r="R152" s="74"/>
      <c r="S152" s="74"/>
    </row>
    <row r="153" spans="2:19" ht="17.25" hidden="1" customHeight="1" x14ac:dyDescent="0.2">
      <c r="B153" s="70" t="s">
        <v>676</v>
      </c>
      <c r="C153" s="883" t="s">
        <v>677</v>
      </c>
      <c r="D153" s="884"/>
      <c r="E153" s="71">
        <v>0</v>
      </c>
      <c r="F153" s="71">
        <v>0</v>
      </c>
      <c r="G153" s="71">
        <v>0</v>
      </c>
      <c r="H153" s="71">
        <v>0</v>
      </c>
      <c r="I153" s="71">
        <v>0</v>
      </c>
      <c r="J153" s="71">
        <v>0</v>
      </c>
      <c r="K153" s="71">
        <v>0</v>
      </c>
      <c r="L153" s="71">
        <v>0</v>
      </c>
      <c r="M153" s="71">
        <v>0</v>
      </c>
      <c r="N153" s="71">
        <v>0</v>
      </c>
      <c r="O153" s="71">
        <v>0</v>
      </c>
      <c r="P153" s="71">
        <v>0</v>
      </c>
      <c r="Q153" s="72">
        <v>0</v>
      </c>
      <c r="R153" s="75"/>
      <c r="S153" s="75"/>
    </row>
    <row r="154" spans="2:19" s="57" customFormat="1" ht="17.25" hidden="1" customHeight="1" x14ac:dyDescent="0.2">
      <c r="B154" s="68">
        <v>317</v>
      </c>
      <c r="C154" s="881" t="s">
        <v>678</v>
      </c>
      <c r="D154" s="882"/>
      <c r="E154" s="73">
        <v>0</v>
      </c>
      <c r="F154" s="73">
        <v>0</v>
      </c>
      <c r="G154" s="73">
        <v>0</v>
      </c>
      <c r="H154" s="73">
        <v>0</v>
      </c>
      <c r="I154" s="73">
        <v>0</v>
      </c>
      <c r="J154" s="73">
        <v>0</v>
      </c>
      <c r="K154" s="73">
        <v>0</v>
      </c>
      <c r="L154" s="73">
        <v>0</v>
      </c>
      <c r="M154" s="73">
        <v>0</v>
      </c>
      <c r="N154" s="73">
        <v>0</v>
      </c>
      <c r="O154" s="73">
        <v>0</v>
      </c>
      <c r="P154" s="73">
        <v>0</v>
      </c>
      <c r="Q154" s="73">
        <v>0</v>
      </c>
      <c r="R154" s="74"/>
      <c r="S154" s="74"/>
    </row>
    <row r="155" spans="2:19" ht="17.25" hidden="1" customHeight="1" x14ac:dyDescent="0.2">
      <c r="B155" s="70">
        <v>31701</v>
      </c>
      <c r="C155" s="883" t="s">
        <v>679</v>
      </c>
      <c r="D155" s="884"/>
      <c r="E155" s="71">
        <v>0</v>
      </c>
      <c r="F155" s="71">
        <v>0</v>
      </c>
      <c r="G155" s="71">
        <v>0</v>
      </c>
      <c r="H155" s="71">
        <v>0</v>
      </c>
      <c r="I155" s="71">
        <v>0</v>
      </c>
      <c r="J155" s="71">
        <v>0</v>
      </c>
      <c r="K155" s="71">
        <v>0</v>
      </c>
      <c r="L155" s="71">
        <v>0</v>
      </c>
      <c r="M155" s="71">
        <v>0</v>
      </c>
      <c r="N155" s="71">
        <v>0</v>
      </c>
      <c r="O155" s="71">
        <v>0</v>
      </c>
      <c r="P155" s="71">
        <v>0</v>
      </c>
      <c r="Q155" s="72">
        <v>0</v>
      </c>
      <c r="R155" s="75"/>
      <c r="S155" s="75"/>
    </row>
    <row r="156" spans="2:19" s="57" customFormat="1" ht="17.25" hidden="1" customHeight="1" x14ac:dyDescent="0.2">
      <c r="B156" s="68">
        <v>318</v>
      </c>
      <c r="C156" s="881" t="s">
        <v>680</v>
      </c>
      <c r="D156" s="882"/>
      <c r="E156" s="73">
        <v>0</v>
      </c>
      <c r="F156" s="73">
        <v>0</v>
      </c>
      <c r="G156" s="73">
        <v>0</v>
      </c>
      <c r="H156" s="73">
        <v>0</v>
      </c>
      <c r="I156" s="73">
        <v>0</v>
      </c>
      <c r="J156" s="73">
        <v>0</v>
      </c>
      <c r="K156" s="73">
        <v>0</v>
      </c>
      <c r="L156" s="73">
        <v>0</v>
      </c>
      <c r="M156" s="73">
        <v>0</v>
      </c>
      <c r="N156" s="73">
        <v>0</v>
      </c>
      <c r="O156" s="73">
        <v>0</v>
      </c>
      <c r="P156" s="73">
        <v>0</v>
      </c>
      <c r="Q156" s="73">
        <v>0</v>
      </c>
      <c r="R156" s="74"/>
      <c r="S156" s="74"/>
    </row>
    <row r="157" spans="2:19" ht="17.25" hidden="1" customHeight="1" x14ac:dyDescent="0.2">
      <c r="B157" s="70">
        <v>31811</v>
      </c>
      <c r="C157" s="883" t="s">
        <v>125</v>
      </c>
      <c r="D157" s="884"/>
      <c r="E157" s="71">
        <v>0</v>
      </c>
      <c r="F157" s="71">
        <v>0</v>
      </c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2">
        <v>0</v>
      </c>
      <c r="R157" s="75"/>
      <c r="S157" s="75"/>
    </row>
    <row r="158" spans="2:19" s="57" customFormat="1" ht="17.25" customHeight="1" x14ac:dyDescent="0.2">
      <c r="B158" s="68">
        <v>3200</v>
      </c>
      <c r="C158" s="881" t="s">
        <v>681</v>
      </c>
      <c r="D158" s="882"/>
      <c r="E158" s="73">
        <v>9200</v>
      </c>
      <c r="F158" s="73">
        <v>59200</v>
      </c>
      <c r="G158" s="73">
        <v>9200</v>
      </c>
      <c r="H158" s="73">
        <v>9200</v>
      </c>
      <c r="I158" s="73">
        <v>9200</v>
      </c>
      <c r="J158" s="73">
        <v>9200</v>
      </c>
      <c r="K158" s="73">
        <v>9200</v>
      </c>
      <c r="L158" s="73">
        <v>9200</v>
      </c>
      <c r="M158" s="73">
        <v>9200</v>
      </c>
      <c r="N158" s="73">
        <v>9200</v>
      </c>
      <c r="O158" s="73">
        <v>9200</v>
      </c>
      <c r="P158" s="73">
        <v>9200</v>
      </c>
      <c r="Q158" s="73">
        <v>160400</v>
      </c>
      <c r="R158" s="74"/>
      <c r="S158" s="74"/>
    </row>
    <row r="159" spans="2:19" s="57" customFormat="1" ht="17.25" hidden="1" customHeight="1" x14ac:dyDescent="0.2">
      <c r="B159" s="68">
        <v>321</v>
      </c>
      <c r="C159" s="881" t="s">
        <v>682</v>
      </c>
      <c r="D159" s="882"/>
      <c r="E159" s="73">
        <v>0</v>
      </c>
      <c r="F159" s="73">
        <v>0</v>
      </c>
      <c r="G159" s="73">
        <v>0</v>
      </c>
      <c r="H159" s="73">
        <v>0</v>
      </c>
      <c r="I159" s="73">
        <v>0</v>
      </c>
      <c r="J159" s="73">
        <v>0</v>
      </c>
      <c r="K159" s="73">
        <v>0</v>
      </c>
      <c r="L159" s="73">
        <v>0</v>
      </c>
      <c r="M159" s="73">
        <v>0</v>
      </c>
      <c r="N159" s="73">
        <v>0</v>
      </c>
      <c r="O159" s="73">
        <v>0</v>
      </c>
      <c r="P159" s="73">
        <v>0</v>
      </c>
      <c r="Q159" s="73">
        <v>0</v>
      </c>
      <c r="R159" s="74"/>
      <c r="S159" s="74"/>
    </row>
    <row r="160" spans="2:19" ht="17.25" hidden="1" customHeight="1" x14ac:dyDescent="0.2">
      <c r="B160" s="70">
        <v>32101</v>
      </c>
      <c r="C160" s="883" t="s">
        <v>126</v>
      </c>
      <c r="D160" s="884"/>
      <c r="E160" s="71">
        <v>0</v>
      </c>
      <c r="F160" s="71">
        <v>0</v>
      </c>
      <c r="G160" s="71">
        <v>0</v>
      </c>
      <c r="H160" s="71">
        <v>0</v>
      </c>
      <c r="I160" s="71">
        <v>0</v>
      </c>
      <c r="J160" s="71">
        <v>0</v>
      </c>
      <c r="K160" s="71">
        <v>0</v>
      </c>
      <c r="L160" s="71">
        <v>0</v>
      </c>
      <c r="M160" s="71">
        <v>0</v>
      </c>
      <c r="N160" s="71">
        <v>0</v>
      </c>
      <c r="O160" s="71">
        <v>0</v>
      </c>
      <c r="P160" s="71">
        <v>0</v>
      </c>
      <c r="Q160" s="72">
        <v>0</v>
      </c>
      <c r="R160" s="75"/>
      <c r="S160" s="75"/>
    </row>
    <row r="161" spans="2:19" s="57" customFormat="1" ht="17.25" customHeight="1" x14ac:dyDescent="0.2">
      <c r="B161" s="68">
        <v>322</v>
      </c>
      <c r="C161" s="881" t="s">
        <v>683</v>
      </c>
      <c r="D161" s="882"/>
      <c r="E161" s="73">
        <v>9200</v>
      </c>
      <c r="F161" s="73">
        <v>9200</v>
      </c>
      <c r="G161" s="73">
        <v>9200</v>
      </c>
      <c r="H161" s="73">
        <v>9200</v>
      </c>
      <c r="I161" s="73">
        <v>9200</v>
      </c>
      <c r="J161" s="73">
        <v>9200</v>
      </c>
      <c r="K161" s="73">
        <v>9200</v>
      </c>
      <c r="L161" s="73">
        <v>9200</v>
      </c>
      <c r="M161" s="73">
        <v>9200</v>
      </c>
      <c r="N161" s="73">
        <v>9200</v>
      </c>
      <c r="O161" s="73">
        <v>9200</v>
      </c>
      <c r="P161" s="73">
        <v>9200</v>
      </c>
      <c r="Q161" s="73">
        <v>110400</v>
      </c>
      <c r="R161" s="74"/>
      <c r="S161" s="74"/>
    </row>
    <row r="162" spans="2:19" ht="17.25" customHeight="1" x14ac:dyDescent="0.2">
      <c r="B162" s="70">
        <v>32201</v>
      </c>
      <c r="C162" s="883" t="s">
        <v>127</v>
      </c>
      <c r="D162" s="884"/>
      <c r="E162" s="71">
        <v>9200</v>
      </c>
      <c r="F162" s="71">
        <v>9200</v>
      </c>
      <c r="G162" s="71">
        <v>9200</v>
      </c>
      <c r="H162" s="71">
        <v>9200</v>
      </c>
      <c r="I162" s="71">
        <v>9200</v>
      </c>
      <c r="J162" s="71">
        <v>9200</v>
      </c>
      <c r="K162" s="71">
        <v>9200</v>
      </c>
      <c r="L162" s="71">
        <v>9200</v>
      </c>
      <c r="M162" s="71">
        <v>9200</v>
      </c>
      <c r="N162" s="71">
        <v>9200</v>
      </c>
      <c r="O162" s="71">
        <v>9200</v>
      </c>
      <c r="P162" s="71">
        <v>9200</v>
      </c>
      <c r="Q162" s="72">
        <v>110400</v>
      </c>
      <c r="R162" s="75"/>
      <c r="S162" s="75"/>
    </row>
    <row r="163" spans="2:19" s="57" customFormat="1" ht="24.75" hidden="1" customHeight="1" x14ac:dyDescent="0.2">
      <c r="B163" s="68">
        <v>323</v>
      </c>
      <c r="C163" s="881" t="s">
        <v>684</v>
      </c>
      <c r="D163" s="882"/>
      <c r="E163" s="73">
        <v>0</v>
      </c>
      <c r="F163" s="73">
        <v>0</v>
      </c>
      <c r="G163" s="73">
        <v>0</v>
      </c>
      <c r="H163" s="73">
        <v>0</v>
      </c>
      <c r="I163" s="73">
        <v>0</v>
      </c>
      <c r="J163" s="73">
        <v>0</v>
      </c>
      <c r="K163" s="73">
        <v>0</v>
      </c>
      <c r="L163" s="73">
        <v>0</v>
      </c>
      <c r="M163" s="73">
        <v>0</v>
      </c>
      <c r="N163" s="73">
        <v>0</v>
      </c>
      <c r="O163" s="73">
        <v>0</v>
      </c>
      <c r="P163" s="73">
        <v>0</v>
      </c>
      <c r="Q163" s="73">
        <v>0</v>
      </c>
      <c r="R163" s="74"/>
      <c r="S163" s="74"/>
    </row>
    <row r="164" spans="2:19" ht="17.25" hidden="1" customHeight="1" x14ac:dyDescent="0.2">
      <c r="B164" s="70">
        <v>32301</v>
      </c>
      <c r="C164" s="883" t="s">
        <v>128</v>
      </c>
      <c r="D164" s="884"/>
      <c r="E164" s="71">
        <v>0</v>
      </c>
      <c r="F164" s="71">
        <v>0</v>
      </c>
      <c r="G164" s="71">
        <v>0</v>
      </c>
      <c r="H164" s="71">
        <v>0</v>
      </c>
      <c r="I164" s="71">
        <v>0</v>
      </c>
      <c r="J164" s="71">
        <v>0</v>
      </c>
      <c r="K164" s="71">
        <v>0</v>
      </c>
      <c r="L164" s="71">
        <v>0</v>
      </c>
      <c r="M164" s="71">
        <v>0</v>
      </c>
      <c r="N164" s="71">
        <v>0</v>
      </c>
      <c r="O164" s="71">
        <v>0</v>
      </c>
      <c r="P164" s="71">
        <v>0</v>
      </c>
      <c r="Q164" s="72">
        <v>0</v>
      </c>
      <c r="R164" s="75"/>
      <c r="S164" s="75"/>
    </row>
    <row r="165" spans="2:19" ht="17.25" hidden="1" customHeight="1" x14ac:dyDescent="0.2">
      <c r="B165" s="70">
        <v>32302</v>
      </c>
      <c r="C165" s="883" t="s">
        <v>685</v>
      </c>
      <c r="D165" s="884"/>
      <c r="E165" s="71">
        <v>0</v>
      </c>
      <c r="F165" s="71">
        <v>0</v>
      </c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2">
        <v>0</v>
      </c>
      <c r="R165" s="75"/>
      <c r="S165" s="75"/>
    </row>
    <row r="166" spans="2:19" s="57" customFormat="1" ht="17.25" hidden="1" customHeight="1" x14ac:dyDescent="0.2">
      <c r="B166" s="68">
        <v>325</v>
      </c>
      <c r="C166" s="881" t="s">
        <v>686</v>
      </c>
      <c r="D166" s="882"/>
      <c r="E166" s="73">
        <v>0</v>
      </c>
      <c r="F166" s="73">
        <v>0</v>
      </c>
      <c r="G166" s="73">
        <v>0</v>
      </c>
      <c r="H166" s="73">
        <v>0</v>
      </c>
      <c r="I166" s="73">
        <v>0</v>
      </c>
      <c r="J166" s="73">
        <v>0</v>
      </c>
      <c r="K166" s="73">
        <v>0</v>
      </c>
      <c r="L166" s="73">
        <v>0</v>
      </c>
      <c r="M166" s="73">
        <v>0</v>
      </c>
      <c r="N166" s="73">
        <v>0</v>
      </c>
      <c r="O166" s="73">
        <v>0</v>
      </c>
      <c r="P166" s="73">
        <v>0</v>
      </c>
      <c r="Q166" s="73">
        <v>0</v>
      </c>
      <c r="R166" s="74"/>
      <c r="S166" s="74"/>
    </row>
    <row r="167" spans="2:19" ht="17.25" hidden="1" customHeight="1" x14ac:dyDescent="0.2">
      <c r="B167" s="70">
        <v>32501</v>
      </c>
      <c r="C167" s="883" t="s">
        <v>687</v>
      </c>
      <c r="D167" s="884"/>
      <c r="E167" s="71">
        <v>0</v>
      </c>
      <c r="F167" s="71">
        <v>0</v>
      </c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2">
        <v>0</v>
      </c>
      <c r="R167" s="75"/>
      <c r="S167" s="75"/>
    </row>
    <row r="168" spans="2:19" s="57" customFormat="1" ht="18.75" hidden="1" customHeight="1" x14ac:dyDescent="0.2">
      <c r="B168" s="68">
        <v>326</v>
      </c>
      <c r="C168" s="881" t="s">
        <v>688</v>
      </c>
      <c r="D168" s="882"/>
      <c r="E168" s="73">
        <v>0</v>
      </c>
      <c r="F168" s="73">
        <v>0</v>
      </c>
      <c r="G168" s="73">
        <v>0</v>
      </c>
      <c r="H168" s="73">
        <v>0</v>
      </c>
      <c r="I168" s="73">
        <v>0</v>
      </c>
      <c r="J168" s="73">
        <v>0</v>
      </c>
      <c r="K168" s="73">
        <v>0</v>
      </c>
      <c r="L168" s="73">
        <v>0</v>
      </c>
      <c r="M168" s="73">
        <v>0</v>
      </c>
      <c r="N168" s="73">
        <v>0</v>
      </c>
      <c r="O168" s="73">
        <v>0</v>
      </c>
      <c r="P168" s="73">
        <v>0</v>
      </c>
      <c r="Q168" s="73">
        <v>0</v>
      </c>
      <c r="R168" s="74"/>
      <c r="S168" s="74"/>
    </row>
    <row r="169" spans="2:19" ht="18.75" hidden="1" customHeight="1" x14ac:dyDescent="0.2">
      <c r="B169" s="70">
        <v>32601</v>
      </c>
      <c r="C169" s="883" t="s">
        <v>689</v>
      </c>
      <c r="D169" s="884"/>
      <c r="E169" s="71">
        <v>0</v>
      </c>
      <c r="F169" s="71">
        <v>0</v>
      </c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2">
        <v>0</v>
      </c>
      <c r="R169" s="75"/>
      <c r="S169" s="75"/>
    </row>
    <row r="170" spans="2:19" s="57" customFormat="1" ht="18.75" customHeight="1" x14ac:dyDescent="0.2">
      <c r="B170" s="68" t="s">
        <v>690</v>
      </c>
      <c r="C170" s="881" t="s">
        <v>691</v>
      </c>
      <c r="D170" s="882"/>
      <c r="E170" s="73">
        <v>0</v>
      </c>
      <c r="F170" s="73">
        <v>50000</v>
      </c>
      <c r="G170" s="73">
        <v>0</v>
      </c>
      <c r="H170" s="73">
        <v>0</v>
      </c>
      <c r="I170" s="73">
        <v>0</v>
      </c>
      <c r="J170" s="73">
        <v>0</v>
      </c>
      <c r="K170" s="73">
        <v>0</v>
      </c>
      <c r="L170" s="73">
        <v>0</v>
      </c>
      <c r="M170" s="73">
        <v>0</v>
      </c>
      <c r="N170" s="73">
        <v>0</v>
      </c>
      <c r="O170" s="73">
        <v>0</v>
      </c>
      <c r="P170" s="73">
        <v>0</v>
      </c>
      <c r="Q170" s="73">
        <v>50000</v>
      </c>
      <c r="R170" s="74"/>
      <c r="S170" s="74"/>
    </row>
    <row r="171" spans="2:19" ht="18.75" customHeight="1" x14ac:dyDescent="0.2">
      <c r="B171" s="70" t="s">
        <v>692</v>
      </c>
      <c r="C171" s="883" t="s">
        <v>693</v>
      </c>
      <c r="D171" s="884"/>
      <c r="E171" s="71">
        <v>0</v>
      </c>
      <c r="F171" s="71">
        <v>50000</v>
      </c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2">
        <v>50000</v>
      </c>
      <c r="R171" s="75"/>
      <c r="S171" s="75"/>
    </row>
    <row r="172" spans="2:19" s="57" customFormat="1" ht="18.75" hidden="1" customHeight="1" x14ac:dyDescent="0.2">
      <c r="B172" s="68" t="s">
        <v>694</v>
      </c>
      <c r="C172" s="881" t="s">
        <v>695</v>
      </c>
      <c r="D172" s="882"/>
      <c r="E172" s="73">
        <v>0</v>
      </c>
      <c r="F172" s="73">
        <v>0</v>
      </c>
      <c r="G172" s="73">
        <v>0</v>
      </c>
      <c r="H172" s="73">
        <v>0</v>
      </c>
      <c r="I172" s="73">
        <v>0</v>
      </c>
      <c r="J172" s="73">
        <v>0</v>
      </c>
      <c r="K172" s="73">
        <v>0</v>
      </c>
      <c r="L172" s="73">
        <v>0</v>
      </c>
      <c r="M172" s="73">
        <v>0</v>
      </c>
      <c r="N172" s="73">
        <v>0</v>
      </c>
      <c r="O172" s="73">
        <v>0</v>
      </c>
      <c r="P172" s="73">
        <v>0</v>
      </c>
      <c r="Q172" s="73">
        <v>0</v>
      </c>
      <c r="R172" s="74"/>
      <c r="S172" s="74"/>
    </row>
    <row r="173" spans="2:19" ht="18.75" hidden="1" customHeight="1" x14ac:dyDescent="0.2">
      <c r="B173" s="70" t="s">
        <v>696</v>
      </c>
      <c r="C173" s="883" t="s">
        <v>697</v>
      </c>
      <c r="D173" s="884"/>
      <c r="E173" s="71">
        <v>0</v>
      </c>
      <c r="F173" s="71">
        <v>0</v>
      </c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2">
        <v>0</v>
      </c>
      <c r="R173" s="75"/>
      <c r="S173" s="75"/>
    </row>
    <row r="174" spans="2:19" ht="18.75" hidden="1" customHeight="1" x14ac:dyDescent="0.2">
      <c r="B174" s="70" t="s">
        <v>698</v>
      </c>
      <c r="C174" s="883" t="s">
        <v>699</v>
      </c>
      <c r="D174" s="884"/>
      <c r="E174" s="71">
        <v>0</v>
      </c>
      <c r="F174" s="71">
        <v>0</v>
      </c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2">
        <v>0</v>
      </c>
      <c r="R174" s="75"/>
      <c r="S174" s="75"/>
    </row>
    <row r="175" spans="2:19" ht="18.75" hidden="1" customHeight="1" x14ac:dyDescent="0.2">
      <c r="B175" s="70" t="s">
        <v>700</v>
      </c>
      <c r="C175" s="883" t="s">
        <v>701</v>
      </c>
      <c r="D175" s="884"/>
      <c r="E175" s="71">
        <v>0</v>
      </c>
      <c r="F175" s="71">
        <v>0</v>
      </c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2">
        <v>0</v>
      </c>
      <c r="R175" s="75"/>
      <c r="S175" s="75"/>
    </row>
    <row r="176" spans="2:19" ht="18.75" hidden="1" customHeight="1" x14ac:dyDescent="0.2">
      <c r="B176" s="70" t="s">
        <v>702</v>
      </c>
      <c r="C176" s="883" t="s">
        <v>703</v>
      </c>
      <c r="D176" s="884"/>
      <c r="E176" s="71">
        <v>0</v>
      </c>
      <c r="F176" s="71">
        <v>0</v>
      </c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2">
        <v>0</v>
      </c>
      <c r="R176" s="75"/>
      <c r="S176" s="75"/>
    </row>
    <row r="177" spans="2:19" s="57" customFormat="1" ht="17.25" hidden="1" customHeight="1" x14ac:dyDescent="0.2">
      <c r="B177" s="68">
        <v>329</v>
      </c>
      <c r="C177" s="881" t="s">
        <v>704</v>
      </c>
      <c r="D177" s="882"/>
      <c r="E177" s="73">
        <v>0</v>
      </c>
      <c r="F177" s="73">
        <v>0</v>
      </c>
      <c r="G177" s="73">
        <v>0</v>
      </c>
      <c r="H177" s="73">
        <v>0</v>
      </c>
      <c r="I177" s="73">
        <v>0</v>
      </c>
      <c r="J177" s="73">
        <v>0</v>
      </c>
      <c r="K177" s="73">
        <v>0</v>
      </c>
      <c r="L177" s="73">
        <v>0</v>
      </c>
      <c r="M177" s="73">
        <v>0</v>
      </c>
      <c r="N177" s="73">
        <v>0</v>
      </c>
      <c r="O177" s="73">
        <v>0</v>
      </c>
      <c r="P177" s="73">
        <v>0</v>
      </c>
      <c r="Q177" s="73">
        <v>0</v>
      </c>
      <c r="R177" s="74"/>
      <c r="S177" s="74"/>
    </row>
    <row r="178" spans="2:19" ht="17.25" hidden="1" customHeight="1" x14ac:dyDescent="0.2">
      <c r="B178" s="70">
        <v>32901</v>
      </c>
      <c r="C178" s="883" t="s">
        <v>705</v>
      </c>
      <c r="D178" s="884"/>
      <c r="E178" s="71">
        <v>0</v>
      </c>
      <c r="F178" s="71">
        <v>0</v>
      </c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2">
        <v>0</v>
      </c>
      <c r="R178" s="75"/>
      <c r="S178" s="75"/>
    </row>
    <row r="179" spans="2:19" s="57" customFormat="1" ht="17.25" customHeight="1" x14ac:dyDescent="0.2">
      <c r="B179" s="68">
        <v>3300</v>
      </c>
      <c r="C179" s="881" t="s">
        <v>706</v>
      </c>
      <c r="D179" s="882"/>
      <c r="E179" s="73">
        <v>6500</v>
      </c>
      <c r="F179" s="73">
        <v>6500</v>
      </c>
      <c r="G179" s="73">
        <v>6500</v>
      </c>
      <c r="H179" s="73">
        <v>6500</v>
      </c>
      <c r="I179" s="73">
        <v>6500</v>
      </c>
      <c r="J179" s="73">
        <v>6500</v>
      </c>
      <c r="K179" s="73">
        <v>6500</v>
      </c>
      <c r="L179" s="73">
        <v>6500</v>
      </c>
      <c r="M179" s="73">
        <v>6500</v>
      </c>
      <c r="N179" s="73">
        <v>6500</v>
      </c>
      <c r="O179" s="73">
        <v>6500</v>
      </c>
      <c r="P179" s="73">
        <v>6500</v>
      </c>
      <c r="Q179" s="73">
        <v>78000</v>
      </c>
      <c r="R179" s="74"/>
      <c r="S179" s="74"/>
    </row>
    <row r="180" spans="2:19" s="57" customFormat="1" ht="17.25" customHeight="1" x14ac:dyDescent="0.2">
      <c r="B180" s="68">
        <v>331</v>
      </c>
      <c r="C180" s="881" t="s">
        <v>707</v>
      </c>
      <c r="D180" s="882"/>
      <c r="E180" s="73">
        <v>6500</v>
      </c>
      <c r="F180" s="73">
        <v>6500</v>
      </c>
      <c r="G180" s="73">
        <v>6500</v>
      </c>
      <c r="H180" s="73">
        <v>6500</v>
      </c>
      <c r="I180" s="73">
        <v>6500</v>
      </c>
      <c r="J180" s="73">
        <v>6500</v>
      </c>
      <c r="K180" s="73">
        <v>6500</v>
      </c>
      <c r="L180" s="73">
        <v>6500</v>
      </c>
      <c r="M180" s="73">
        <v>6500</v>
      </c>
      <c r="N180" s="73">
        <v>6500</v>
      </c>
      <c r="O180" s="73">
        <v>6500</v>
      </c>
      <c r="P180" s="73">
        <v>6500</v>
      </c>
      <c r="Q180" s="73">
        <v>78000</v>
      </c>
      <c r="R180" s="74"/>
      <c r="S180" s="74"/>
    </row>
    <row r="181" spans="2:19" ht="17.25" customHeight="1" x14ac:dyDescent="0.2">
      <c r="B181" s="70">
        <v>33101</v>
      </c>
      <c r="C181" s="883" t="s">
        <v>708</v>
      </c>
      <c r="D181" s="884"/>
      <c r="E181" s="71">
        <v>6500</v>
      </c>
      <c r="F181" s="71">
        <v>6500</v>
      </c>
      <c r="G181" s="71">
        <v>6500</v>
      </c>
      <c r="H181" s="71">
        <v>6500</v>
      </c>
      <c r="I181" s="71">
        <v>6500</v>
      </c>
      <c r="J181" s="71">
        <v>6500</v>
      </c>
      <c r="K181" s="71">
        <v>6500</v>
      </c>
      <c r="L181" s="71">
        <v>6500</v>
      </c>
      <c r="M181" s="71">
        <v>6500</v>
      </c>
      <c r="N181" s="71">
        <v>6500</v>
      </c>
      <c r="O181" s="71">
        <v>6500</v>
      </c>
      <c r="P181" s="71">
        <v>6500</v>
      </c>
      <c r="Q181" s="72">
        <v>78000</v>
      </c>
      <c r="R181" s="75"/>
      <c r="S181" s="75"/>
    </row>
    <row r="182" spans="2:19" s="57" customFormat="1" ht="24" hidden="1" customHeight="1" x14ac:dyDescent="0.2">
      <c r="B182" s="68" t="s">
        <v>709</v>
      </c>
      <c r="C182" s="881" t="s">
        <v>710</v>
      </c>
      <c r="D182" s="882"/>
      <c r="E182" s="73">
        <v>0</v>
      </c>
      <c r="F182" s="73">
        <v>0</v>
      </c>
      <c r="G182" s="73">
        <v>0</v>
      </c>
      <c r="H182" s="73">
        <v>0</v>
      </c>
      <c r="I182" s="73">
        <v>0</v>
      </c>
      <c r="J182" s="73">
        <v>0</v>
      </c>
      <c r="K182" s="73">
        <v>0</v>
      </c>
      <c r="L182" s="73">
        <v>0</v>
      </c>
      <c r="M182" s="73">
        <v>0</v>
      </c>
      <c r="N182" s="73">
        <v>0</v>
      </c>
      <c r="O182" s="73">
        <v>0</v>
      </c>
      <c r="P182" s="73">
        <v>0</v>
      </c>
      <c r="Q182" s="73">
        <v>0</v>
      </c>
      <c r="R182" s="74"/>
      <c r="S182" s="74"/>
    </row>
    <row r="183" spans="2:19" ht="17.25" hidden="1" customHeight="1" x14ac:dyDescent="0.2">
      <c r="B183" s="70" t="s">
        <v>711</v>
      </c>
      <c r="C183" s="883" t="s">
        <v>712</v>
      </c>
      <c r="D183" s="884"/>
      <c r="E183" s="71">
        <v>0</v>
      </c>
      <c r="F183" s="71">
        <v>0</v>
      </c>
      <c r="G183" s="71">
        <v>0</v>
      </c>
      <c r="H183" s="71">
        <v>0</v>
      </c>
      <c r="I183" s="71">
        <v>0</v>
      </c>
      <c r="J183" s="71">
        <v>0</v>
      </c>
      <c r="K183" s="71">
        <v>0</v>
      </c>
      <c r="L183" s="71">
        <v>0</v>
      </c>
      <c r="M183" s="71">
        <v>0</v>
      </c>
      <c r="N183" s="71">
        <v>0</v>
      </c>
      <c r="O183" s="71">
        <v>0</v>
      </c>
      <c r="P183" s="71">
        <v>0</v>
      </c>
      <c r="Q183" s="72">
        <v>0</v>
      </c>
      <c r="R183" s="75"/>
      <c r="S183" s="75"/>
    </row>
    <row r="184" spans="2:19" s="57" customFormat="1" ht="26.25" hidden="1" customHeight="1" x14ac:dyDescent="0.2">
      <c r="B184" s="68">
        <v>333</v>
      </c>
      <c r="C184" s="881" t="s">
        <v>713</v>
      </c>
      <c r="D184" s="882"/>
      <c r="E184" s="73">
        <v>0</v>
      </c>
      <c r="F184" s="73">
        <v>0</v>
      </c>
      <c r="G184" s="73">
        <v>0</v>
      </c>
      <c r="H184" s="73">
        <v>0</v>
      </c>
      <c r="I184" s="73">
        <v>0</v>
      </c>
      <c r="J184" s="73">
        <v>0</v>
      </c>
      <c r="K184" s="73">
        <v>0</v>
      </c>
      <c r="L184" s="73">
        <v>0</v>
      </c>
      <c r="M184" s="73">
        <v>0</v>
      </c>
      <c r="N184" s="73">
        <v>0</v>
      </c>
      <c r="O184" s="73">
        <v>0</v>
      </c>
      <c r="P184" s="73">
        <v>0</v>
      </c>
      <c r="Q184" s="73">
        <v>0</v>
      </c>
      <c r="R184" s="74"/>
      <c r="S184" s="74"/>
    </row>
    <row r="185" spans="2:19" ht="17.25" hidden="1" customHeight="1" x14ac:dyDescent="0.2">
      <c r="B185" s="70">
        <v>33301</v>
      </c>
      <c r="C185" s="883" t="s">
        <v>129</v>
      </c>
      <c r="D185" s="884"/>
      <c r="E185" s="71">
        <v>0</v>
      </c>
      <c r="F185" s="71">
        <v>0</v>
      </c>
      <c r="G185" s="71">
        <v>0</v>
      </c>
      <c r="H185" s="71">
        <v>0</v>
      </c>
      <c r="I185" s="71">
        <v>0</v>
      </c>
      <c r="J185" s="71">
        <v>0</v>
      </c>
      <c r="K185" s="71">
        <v>0</v>
      </c>
      <c r="L185" s="71">
        <v>0</v>
      </c>
      <c r="M185" s="71">
        <v>0</v>
      </c>
      <c r="N185" s="71">
        <v>0</v>
      </c>
      <c r="O185" s="71">
        <v>0</v>
      </c>
      <c r="P185" s="71">
        <v>0</v>
      </c>
      <c r="Q185" s="72">
        <v>0</v>
      </c>
      <c r="R185" s="75"/>
      <c r="S185" s="75"/>
    </row>
    <row r="186" spans="2:19" ht="17.25" hidden="1" customHeight="1" x14ac:dyDescent="0.2">
      <c r="B186" s="70">
        <v>33302</v>
      </c>
      <c r="C186" s="883" t="s">
        <v>714</v>
      </c>
      <c r="D186" s="884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2">
        <v>0</v>
      </c>
      <c r="R186" s="75"/>
      <c r="S186" s="75"/>
    </row>
    <row r="187" spans="2:19" s="57" customFormat="1" ht="17.25" hidden="1" customHeight="1" x14ac:dyDescent="0.2">
      <c r="B187" s="68">
        <v>334</v>
      </c>
      <c r="C187" s="881" t="s">
        <v>715</v>
      </c>
      <c r="D187" s="882"/>
      <c r="E187" s="73">
        <v>0</v>
      </c>
      <c r="F187" s="73">
        <v>0</v>
      </c>
      <c r="G187" s="73">
        <v>0</v>
      </c>
      <c r="H187" s="73">
        <v>0</v>
      </c>
      <c r="I187" s="73">
        <v>0</v>
      </c>
      <c r="J187" s="73">
        <v>0</v>
      </c>
      <c r="K187" s="73">
        <v>0</v>
      </c>
      <c r="L187" s="73">
        <v>0</v>
      </c>
      <c r="M187" s="73">
        <v>0</v>
      </c>
      <c r="N187" s="73">
        <v>0</v>
      </c>
      <c r="O187" s="73">
        <v>0</v>
      </c>
      <c r="P187" s="73">
        <v>0</v>
      </c>
      <c r="Q187" s="73">
        <v>0</v>
      </c>
      <c r="R187" s="74"/>
      <c r="S187" s="74"/>
    </row>
    <row r="188" spans="2:19" ht="17.25" hidden="1" customHeight="1" x14ac:dyDescent="0.2">
      <c r="B188" s="70">
        <v>33401</v>
      </c>
      <c r="C188" s="883" t="s">
        <v>716</v>
      </c>
      <c r="D188" s="884"/>
      <c r="E188" s="71">
        <v>0</v>
      </c>
      <c r="F188" s="71">
        <v>0</v>
      </c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2">
        <v>0</v>
      </c>
      <c r="R188" s="75"/>
      <c r="S188" s="75"/>
    </row>
    <row r="189" spans="2:19" s="57" customFormat="1" ht="26.25" hidden="1" customHeight="1" x14ac:dyDescent="0.2">
      <c r="B189" s="68">
        <v>336</v>
      </c>
      <c r="C189" s="881" t="s">
        <v>717</v>
      </c>
      <c r="D189" s="882"/>
      <c r="E189" s="73">
        <v>0</v>
      </c>
      <c r="F189" s="73">
        <v>0</v>
      </c>
      <c r="G189" s="73">
        <v>0</v>
      </c>
      <c r="H189" s="73">
        <v>0</v>
      </c>
      <c r="I189" s="73">
        <v>0</v>
      </c>
      <c r="J189" s="73">
        <v>0</v>
      </c>
      <c r="K189" s="73">
        <v>0</v>
      </c>
      <c r="L189" s="73">
        <v>0</v>
      </c>
      <c r="M189" s="73">
        <v>0</v>
      </c>
      <c r="N189" s="73">
        <v>0</v>
      </c>
      <c r="O189" s="73">
        <v>0</v>
      </c>
      <c r="P189" s="73">
        <v>0</v>
      </c>
      <c r="Q189" s="73">
        <v>0</v>
      </c>
      <c r="R189" s="74"/>
      <c r="S189" s="74"/>
    </row>
    <row r="190" spans="2:19" ht="17.25" hidden="1" customHeight="1" x14ac:dyDescent="0.2">
      <c r="B190" s="70" t="s">
        <v>718</v>
      </c>
      <c r="C190" s="883" t="s">
        <v>130</v>
      </c>
      <c r="D190" s="884"/>
      <c r="E190" s="71">
        <v>0</v>
      </c>
      <c r="F190" s="71">
        <v>0</v>
      </c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2">
        <v>0</v>
      </c>
      <c r="R190" s="75"/>
      <c r="S190" s="75"/>
    </row>
    <row r="191" spans="2:19" ht="17.25" hidden="1" customHeight="1" x14ac:dyDescent="0.2">
      <c r="B191" s="70">
        <v>33603</v>
      </c>
      <c r="C191" s="883" t="s">
        <v>719</v>
      </c>
      <c r="D191" s="884"/>
      <c r="E191" s="71">
        <v>0</v>
      </c>
      <c r="F191" s="71">
        <v>0</v>
      </c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2">
        <v>0</v>
      </c>
      <c r="R191" s="75"/>
      <c r="S191" s="75"/>
    </row>
    <row r="192" spans="2:19" ht="17.25" hidden="1" customHeight="1" x14ac:dyDescent="0.2">
      <c r="B192" s="70" t="s">
        <v>720</v>
      </c>
      <c r="C192" s="883" t="s">
        <v>131</v>
      </c>
      <c r="D192" s="884"/>
      <c r="E192" s="71">
        <v>0</v>
      </c>
      <c r="F192" s="71">
        <v>0</v>
      </c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2">
        <v>0</v>
      </c>
      <c r="R192" s="75"/>
      <c r="S192" s="75"/>
    </row>
    <row r="193" spans="2:19" ht="17.25" hidden="1" customHeight="1" x14ac:dyDescent="0.2">
      <c r="B193" s="70" t="s">
        <v>721</v>
      </c>
      <c r="C193" s="883" t="s">
        <v>722</v>
      </c>
      <c r="D193" s="884"/>
      <c r="E193" s="71">
        <v>0</v>
      </c>
      <c r="F193" s="71">
        <v>0</v>
      </c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2">
        <v>0</v>
      </c>
      <c r="R193" s="75"/>
      <c r="S193" s="75"/>
    </row>
    <row r="194" spans="2:19" s="57" customFormat="1" ht="17.25" hidden="1" customHeight="1" x14ac:dyDescent="0.2">
      <c r="B194" s="68">
        <v>338</v>
      </c>
      <c r="C194" s="881" t="s">
        <v>723</v>
      </c>
      <c r="D194" s="882"/>
      <c r="E194" s="73">
        <v>0</v>
      </c>
      <c r="F194" s="73">
        <v>0</v>
      </c>
      <c r="G194" s="73">
        <v>0</v>
      </c>
      <c r="H194" s="73">
        <v>0</v>
      </c>
      <c r="I194" s="73">
        <v>0</v>
      </c>
      <c r="J194" s="73">
        <v>0</v>
      </c>
      <c r="K194" s="73">
        <v>0</v>
      </c>
      <c r="L194" s="73">
        <v>0</v>
      </c>
      <c r="M194" s="73">
        <v>0</v>
      </c>
      <c r="N194" s="73">
        <v>0</v>
      </c>
      <c r="O194" s="73">
        <v>0</v>
      </c>
      <c r="P194" s="73">
        <v>0</v>
      </c>
      <c r="Q194" s="73">
        <v>0</v>
      </c>
      <c r="R194" s="74"/>
      <c r="S194" s="74"/>
    </row>
    <row r="195" spans="2:19" ht="17.25" hidden="1" customHeight="1" x14ac:dyDescent="0.2">
      <c r="B195" s="70">
        <v>33801</v>
      </c>
      <c r="C195" s="883" t="s">
        <v>724</v>
      </c>
      <c r="D195" s="884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2">
        <v>0</v>
      </c>
      <c r="R195" s="75"/>
      <c r="S195" s="75"/>
    </row>
    <row r="196" spans="2:19" s="57" customFormat="1" ht="17.25" customHeight="1" x14ac:dyDescent="0.2">
      <c r="B196" s="68">
        <v>3400</v>
      </c>
      <c r="C196" s="881" t="s">
        <v>725</v>
      </c>
      <c r="D196" s="882"/>
      <c r="E196" s="73">
        <v>450</v>
      </c>
      <c r="F196" s="73">
        <v>60950</v>
      </c>
      <c r="G196" s="73">
        <v>450</v>
      </c>
      <c r="H196" s="73">
        <v>450</v>
      </c>
      <c r="I196" s="73">
        <v>450</v>
      </c>
      <c r="J196" s="73">
        <v>450</v>
      </c>
      <c r="K196" s="73">
        <v>450</v>
      </c>
      <c r="L196" s="73">
        <v>450</v>
      </c>
      <c r="M196" s="73">
        <v>450</v>
      </c>
      <c r="N196" s="73">
        <v>450</v>
      </c>
      <c r="O196" s="73">
        <v>450</v>
      </c>
      <c r="P196" s="73">
        <v>450</v>
      </c>
      <c r="Q196" s="73">
        <v>65900</v>
      </c>
      <c r="R196" s="74"/>
      <c r="S196" s="74"/>
    </row>
    <row r="197" spans="2:19" s="57" customFormat="1" ht="17.25" customHeight="1" x14ac:dyDescent="0.2">
      <c r="B197" s="68">
        <v>341</v>
      </c>
      <c r="C197" s="881" t="s">
        <v>726</v>
      </c>
      <c r="D197" s="882"/>
      <c r="E197" s="73">
        <v>450</v>
      </c>
      <c r="F197" s="73">
        <v>450</v>
      </c>
      <c r="G197" s="73">
        <v>450</v>
      </c>
      <c r="H197" s="73">
        <v>450</v>
      </c>
      <c r="I197" s="73">
        <v>450</v>
      </c>
      <c r="J197" s="73">
        <v>450</v>
      </c>
      <c r="K197" s="73">
        <v>450</v>
      </c>
      <c r="L197" s="73">
        <v>450</v>
      </c>
      <c r="M197" s="73">
        <v>450</v>
      </c>
      <c r="N197" s="73">
        <v>450</v>
      </c>
      <c r="O197" s="73">
        <v>450</v>
      </c>
      <c r="P197" s="73">
        <v>450</v>
      </c>
      <c r="Q197" s="73">
        <v>5400</v>
      </c>
      <c r="R197" s="74"/>
      <c r="S197" s="74"/>
    </row>
    <row r="198" spans="2:19" ht="17.25" customHeight="1" x14ac:dyDescent="0.2">
      <c r="B198" s="70">
        <v>34101</v>
      </c>
      <c r="C198" s="883" t="s">
        <v>132</v>
      </c>
      <c r="D198" s="884"/>
      <c r="E198" s="71">
        <v>450</v>
      </c>
      <c r="F198" s="71">
        <v>450</v>
      </c>
      <c r="G198" s="71">
        <v>450</v>
      </c>
      <c r="H198" s="71">
        <v>450</v>
      </c>
      <c r="I198" s="71">
        <v>450</v>
      </c>
      <c r="J198" s="71">
        <v>450</v>
      </c>
      <c r="K198" s="71">
        <v>450</v>
      </c>
      <c r="L198" s="71">
        <v>450</v>
      </c>
      <c r="M198" s="71">
        <v>450</v>
      </c>
      <c r="N198" s="71">
        <v>450</v>
      </c>
      <c r="O198" s="71">
        <v>450</v>
      </c>
      <c r="P198" s="71">
        <v>450</v>
      </c>
      <c r="Q198" s="72">
        <v>5400</v>
      </c>
      <c r="R198" s="75"/>
      <c r="S198" s="75"/>
    </row>
    <row r="199" spans="2:19" s="57" customFormat="1" ht="17.25" hidden="1" customHeight="1" x14ac:dyDescent="0.2">
      <c r="B199" s="68" t="s">
        <v>727</v>
      </c>
      <c r="C199" s="881" t="s">
        <v>728</v>
      </c>
      <c r="D199" s="882"/>
      <c r="E199" s="73">
        <v>0</v>
      </c>
      <c r="F199" s="73">
        <v>0</v>
      </c>
      <c r="G199" s="73">
        <v>0</v>
      </c>
      <c r="H199" s="73">
        <v>0</v>
      </c>
      <c r="I199" s="73">
        <v>0</v>
      </c>
      <c r="J199" s="73">
        <v>0</v>
      </c>
      <c r="K199" s="73">
        <v>0</v>
      </c>
      <c r="L199" s="73">
        <v>0</v>
      </c>
      <c r="M199" s="73">
        <v>0</v>
      </c>
      <c r="N199" s="73">
        <v>0</v>
      </c>
      <c r="O199" s="73">
        <v>0</v>
      </c>
      <c r="P199" s="73">
        <v>0</v>
      </c>
      <c r="Q199" s="73">
        <v>0</v>
      </c>
      <c r="R199" s="74"/>
      <c r="S199" s="74"/>
    </row>
    <row r="200" spans="2:19" ht="17.25" hidden="1" customHeight="1" x14ac:dyDescent="0.2">
      <c r="B200" s="70" t="s">
        <v>729</v>
      </c>
      <c r="C200" s="883" t="s">
        <v>730</v>
      </c>
      <c r="D200" s="884"/>
      <c r="E200" s="71">
        <v>0</v>
      </c>
      <c r="F200" s="71">
        <v>0</v>
      </c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2">
        <v>0</v>
      </c>
      <c r="R200" s="75"/>
      <c r="S200" s="75"/>
    </row>
    <row r="201" spans="2:19" s="57" customFormat="1" ht="17.25" hidden="1" customHeight="1" x14ac:dyDescent="0.2">
      <c r="B201" s="68">
        <v>343</v>
      </c>
      <c r="C201" s="881" t="s">
        <v>731</v>
      </c>
      <c r="D201" s="882"/>
      <c r="E201" s="73">
        <v>0</v>
      </c>
      <c r="F201" s="73">
        <v>0</v>
      </c>
      <c r="G201" s="73">
        <v>0</v>
      </c>
      <c r="H201" s="73">
        <v>0</v>
      </c>
      <c r="I201" s="73">
        <v>0</v>
      </c>
      <c r="J201" s="73">
        <v>0</v>
      </c>
      <c r="K201" s="73">
        <v>0</v>
      </c>
      <c r="L201" s="73">
        <v>0</v>
      </c>
      <c r="M201" s="73">
        <v>0</v>
      </c>
      <c r="N201" s="73">
        <v>0</v>
      </c>
      <c r="O201" s="73">
        <v>0</v>
      </c>
      <c r="P201" s="73">
        <v>0</v>
      </c>
      <c r="Q201" s="73">
        <v>0</v>
      </c>
      <c r="R201" s="74"/>
      <c r="S201" s="74"/>
    </row>
    <row r="202" spans="2:19" ht="17.25" hidden="1" customHeight="1" x14ac:dyDescent="0.2">
      <c r="B202" s="70">
        <v>34301</v>
      </c>
      <c r="C202" s="883" t="s">
        <v>732</v>
      </c>
      <c r="D202" s="884"/>
      <c r="E202" s="71">
        <v>0</v>
      </c>
      <c r="F202" s="71">
        <v>0</v>
      </c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2">
        <v>0</v>
      </c>
      <c r="R202" s="75"/>
      <c r="S202" s="75"/>
    </row>
    <row r="203" spans="2:19" s="57" customFormat="1" ht="17.25" hidden="1" customHeight="1" x14ac:dyDescent="0.2">
      <c r="B203" s="68">
        <v>344</v>
      </c>
      <c r="C203" s="881" t="s">
        <v>733</v>
      </c>
      <c r="D203" s="882"/>
      <c r="E203" s="73">
        <v>0</v>
      </c>
      <c r="F203" s="73">
        <v>0</v>
      </c>
      <c r="G203" s="73">
        <v>0</v>
      </c>
      <c r="H203" s="73">
        <v>0</v>
      </c>
      <c r="I203" s="73">
        <v>0</v>
      </c>
      <c r="J203" s="73">
        <v>0</v>
      </c>
      <c r="K203" s="73">
        <v>0</v>
      </c>
      <c r="L203" s="73">
        <v>0</v>
      </c>
      <c r="M203" s="73">
        <v>0</v>
      </c>
      <c r="N203" s="73">
        <v>0</v>
      </c>
      <c r="O203" s="73">
        <v>0</v>
      </c>
      <c r="P203" s="73">
        <v>0</v>
      </c>
      <c r="Q203" s="73">
        <v>0</v>
      </c>
      <c r="R203" s="74"/>
      <c r="S203" s="74"/>
    </row>
    <row r="204" spans="2:19" ht="17.25" hidden="1" customHeight="1" x14ac:dyDescent="0.2">
      <c r="B204" s="70">
        <v>34401</v>
      </c>
      <c r="C204" s="883" t="s">
        <v>734</v>
      </c>
      <c r="D204" s="884"/>
      <c r="E204" s="71">
        <v>0</v>
      </c>
      <c r="F204" s="71">
        <v>0</v>
      </c>
      <c r="G204" s="71">
        <v>0</v>
      </c>
      <c r="H204" s="71">
        <v>0</v>
      </c>
      <c r="I204" s="71">
        <v>0</v>
      </c>
      <c r="J204" s="71">
        <v>0</v>
      </c>
      <c r="K204" s="71">
        <v>0</v>
      </c>
      <c r="L204" s="71">
        <v>0</v>
      </c>
      <c r="M204" s="71">
        <v>0</v>
      </c>
      <c r="N204" s="71">
        <v>0</v>
      </c>
      <c r="O204" s="71">
        <v>0</v>
      </c>
      <c r="P204" s="71">
        <v>0</v>
      </c>
      <c r="Q204" s="72">
        <v>0</v>
      </c>
      <c r="R204" s="75"/>
      <c r="S204" s="75"/>
    </row>
    <row r="205" spans="2:19" s="57" customFormat="1" ht="17.25" customHeight="1" x14ac:dyDescent="0.2">
      <c r="B205" s="68" t="s">
        <v>735</v>
      </c>
      <c r="C205" s="881" t="s">
        <v>736</v>
      </c>
      <c r="D205" s="882"/>
      <c r="E205" s="73">
        <v>0</v>
      </c>
      <c r="F205" s="73">
        <v>10500</v>
      </c>
      <c r="G205" s="73">
        <v>0</v>
      </c>
      <c r="H205" s="73">
        <v>0</v>
      </c>
      <c r="I205" s="73">
        <v>0</v>
      </c>
      <c r="J205" s="73">
        <v>0</v>
      </c>
      <c r="K205" s="73">
        <v>0</v>
      </c>
      <c r="L205" s="73">
        <v>0</v>
      </c>
      <c r="M205" s="73">
        <v>0</v>
      </c>
      <c r="N205" s="73">
        <v>0</v>
      </c>
      <c r="O205" s="73">
        <v>0</v>
      </c>
      <c r="P205" s="73">
        <v>0</v>
      </c>
      <c r="Q205" s="73">
        <v>10500</v>
      </c>
      <c r="R205" s="74"/>
      <c r="S205" s="74"/>
    </row>
    <row r="206" spans="2:19" ht="17.25" customHeight="1" x14ac:dyDescent="0.2">
      <c r="B206" s="70" t="s">
        <v>737</v>
      </c>
      <c r="C206" s="883" t="s">
        <v>133</v>
      </c>
      <c r="D206" s="884"/>
      <c r="E206" s="71">
        <v>0</v>
      </c>
      <c r="F206" s="71">
        <v>10500</v>
      </c>
      <c r="G206" s="71">
        <v>0</v>
      </c>
      <c r="H206" s="71">
        <v>0</v>
      </c>
      <c r="I206" s="71">
        <v>0</v>
      </c>
      <c r="J206" s="71">
        <v>0</v>
      </c>
      <c r="K206" s="71">
        <v>0</v>
      </c>
      <c r="L206" s="71">
        <v>0</v>
      </c>
      <c r="M206" s="71">
        <v>0</v>
      </c>
      <c r="N206" s="71">
        <v>0</v>
      </c>
      <c r="O206" s="71">
        <v>0</v>
      </c>
      <c r="P206" s="71">
        <v>0</v>
      </c>
      <c r="Q206" s="72">
        <v>10500</v>
      </c>
      <c r="R206" s="75"/>
      <c r="S206" s="75"/>
    </row>
    <row r="207" spans="2:19" s="57" customFormat="1" ht="17.25" hidden="1" customHeight="1" x14ac:dyDescent="0.2">
      <c r="B207" s="68">
        <v>346</v>
      </c>
      <c r="C207" s="881" t="s">
        <v>738</v>
      </c>
      <c r="D207" s="882"/>
      <c r="E207" s="73">
        <v>0</v>
      </c>
      <c r="F207" s="73">
        <v>0</v>
      </c>
      <c r="G207" s="73">
        <v>0</v>
      </c>
      <c r="H207" s="73">
        <v>0</v>
      </c>
      <c r="I207" s="73">
        <v>0</v>
      </c>
      <c r="J207" s="73">
        <v>0</v>
      </c>
      <c r="K207" s="73">
        <v>0</v>
      </c>
      <c r="L207" s="73">
        <v>0</v>
      </c>
      <c r="M207" s="73">
        <v>0</v>
      </c>
      <c r="N207" s="73">
        <v>0</v>
      </c>
      <c r="O207" s="73">
        <v>0</v>
      </c>
      <c r="P207" s="73">
        <v>0</v>
      </c>
      <c r="Q207" s="73">
        <v>0</v>
      </c>
      <c r="R207" s="74"/>
      <c r="S207" s="74"/>
    </row>
    <row r="208" spans="2:19" ht="17.25" hidden="1" customHeight="1" x14ac:dyDescent="0.2">
      <c r="B208" s="70">
        <v>34601</v>
      </c>
      <c r="C208" s="883" t="s">
        <v>739</v>
      </c>
      <c r="D208" s="884"/>
      <c r="E208" s="71">
        <v>0</v>
      </c>
      <c r="F208" s="71">
        <v>0</v>
      </c>
      <c r="G208" s="71">
        <v>0</v>
      </c>
      <c r="H208" s="71">
        <v>0</v>
      </c>
      <c r="I208" s="71">
        <v>0</v>
      </c>
      <c r="J208" s="71">
        <v>0</v>
      </c>
      <c r="K208" s="71">
        <v>0</v>
      </c>
      <c r="L208" s="71">
        <v>0</v>
      </c>
      <c r="M208" s="71">
        <v>0</v>
      </c>
      <c r="N208" s="71">
        <v>0</v>
      </c>
      <c r="O208" s="71">
        <v>0</v>
      </c>
      <c r="P208" s="71">
        <v>0</v>
      </c>
      <c r="Q208" s="72">
        <v>0</v>
      </c>
      <c r="R208" s="75"/>
      <c r="S208" s="75"/>
    </row>
    <row r="209" spans="2:19" s="57" customFormat="1" ht="17.25" customHeight="1" x14ac:dyDescent="0.2">
      <c r="B209" s="68">
        <v>347</v>
      </c>
      <c r="C209" s="881" t="s">
        <v>740</v>
      </c>
      <c r="D209" s="882"/>
      <c r="E209" s="73">
        <v>0</v>
      </c>
      <c r="F209" s="73">
        <v>50000</v>
      </c>
      <c r="G209" s="73">
        <v>0</v>
      </c>
      <c r="H209" s="73">
        <v>0</v>
      </c>
      <c r="I209" s="73">
        <v>0</v>
      </c>
      <c r="J209" s="73">
        <v>0</v>
      </c>
      <c r="K209" s="73">
        <v>0</v>
      </c>
      <c r="L209" s="73">
        <v>0</v>
      </c>
      <c r="M209" s="73">
        <v>0</v>
      </c>
      <c r="N209" s="73">
        <v>0</v>
      </c>
      <c r="O209" s="73">
        <v>0</v>
      </c>
      <c r="P209" s="73">
        <v>0</v>
      </c>
      <c r="Q209" s="73">
        <v>50000</v>
      </c>
      <c r="R209" s="74"/>
      <c r="S209" s="74"/>
    </row>
    <row r="210" spans="2:19" ht="17.25" customHeight="1" x14ac:dyDescent="0.2">
      <c r="B210" s="70">
        <v>34701</v>
      </c>
      <c r="C210" s="883" t="s">
        <v>134</v>
      </c>
      <c r="D210" s="884"/>
      <c r="E210" s="71">
        <v>0</v>
      </c>
      <c r="F210" s="71">
        <v>50000</v>
      </c>
      <c r="G210" s="71">
        <v>0</v>
      </c>
      <c r="H210" s="71">
        <v>0</v>
      </c>
      <c r="I210" s="71">
        <v>0</v>
      </c>
      <c r="J210" s="71">
        <v>0</v>
      </c>
      <c r="K210" s="71">
        <v>0</v>
      </c>
      <c r="L210" s="71">
        <v>0</v>
      </c>
      <c r="M210" s="71">
        <v>0</v>
      </c>
      <c r="N210" s="71">
        <v>0</v>
      </c>
      <c r="O210" s="71">
        <v>0</v>
      </c>
      <c r="P210" s="71">
        <v>0</v>
      </c>
      <c r="Q210" s="72">
        <v>50000</v>
      </c>
      <c r="R210" s="75"/>
      <c r="S210" s="75"/>
    </row>
    <row r="211" spans="2:19" s="57" customFormat="1" ht="17.25" customHeight="1" x14ac:dyDescent="0.2">
      <c r="B211" s="68">
        <v>3500</v>
      </c>
      <c r="C211" s="881" t="s">
        <v>741</v>
      </c>
      <c r="D211" s="882"/>
      <c r="E211" s="73">
        <v>3000</v>
      </c>
      <c r="F211" s="73">
        <v>53000</v>
      </c>
      <c r="G211" s="73">
        <v>3000</v>
      </c>
      <c r="H211" s="73">
        <v>3000</v>
      </c>
      <c r="I211" s="73">
        <v>2000</v>
      </c>
      <c r="J211" s="73">
        <v>2000</v>
      </c>
      <c r="K211" s="73">
        <v>2000</v>
      </c>
      <c r="L211" s="73">
        <v>2000</v>
      </c>
      <c r="M211" s="73">
        <v>3000</v>
      </c>
      <c r="N211" s="73">
        <v>3000</v>
      </c>
      <c r="O211" s="73">
        <v>3000</v>
      </c>
      <c r="P211" s="73">
        <v>3000</v>
      </c>
      <c r="Q211" s="73">
        <v>82000</v>
      </c>
      <c r="R211" s="74"/>
      <c r="S211" s="74"/>
    </row>
    <row r="212" spans="2:19" s="57" customFormat="1" ht="17.25" customHeight="1" x14ac:dyDescent="0.2">
      <c r="B212" s="68">
        <v>351</v>
      </c>
      <c r="C212" s="881" t="s">
        <v>742</v>
      </c>
      <c r="D212" s="882"/>
      <c r="E212" s="73">
        <v>1000</v>
      </c>
      <c r="F212" s="73">
        <v>1000</v>
      </c>
      <c r="G212" s="73">
        <v>1000</v>
      </c>
      <c r="H212" s="73">
        <v>1000</v>
      </c>
      <c r="I212" s="73">
        <v>1000</v>
      </c>
      <c r="J212" s="73">
        <v>1000</v>
      </c>
      <c r="K212" s="73">
        <v>1000</v>
      </c>
      <c r="L212" s="73">
        <v>1000</v>
      </c>
      <c r="M212" s="73">
        <v>1000</v>
      </c>
      <c r="N212" s="73">
        <v>1000</v>
      </c>
      <c r="O212" s="73">
        <v>1000</v>
      </c>
      <c r="P212" s="73">
        <v>1000</v>
      </c>
      <c r="Q212" s="73">
        <v>12000</v>
      </c>
      <c r="R212" s="74"/>
      <c r="S212" s="74"/>
    </row>
    <row r="213" spans="2:19" ht="17.25" customHeight="1" x14ac:dyDescent="0.2">
      <c r="B213" s="70">
        <v>35101</v>
      </c>
      <c r="C213" s="883" t="s">
        <v>135</v>
      </c>
      <c r="D213" s="884"/>
      <c r="E213" s="71">
        <v>1000</v>
      </c>
      <c r="F213" s="71">
        <v>1000</v>
      </c>
      <c r="G213" s="71">
        <v>1000</v>
      </c>
      <c r="H213" s="71">
        <v>1000</v>
      </c>
      <c r="I213" s="71">
        <v>1000</v>
      </c>
      <c r="J213" s="71">
        <v>1000</v>
      </c>
      <c r="K213" s="71">
        <v>1000</v>
      </c>
      <c r="L213" s="71">
        <v>1000</v>
      </c>
      <c r="M213" s="71">
        <v>1000</v>
      </c>
      <c r="N213" s="71">
        <v>1000</v>
      </c>
      <c r="O213" s="71">
        <v>1000</v>
      </c>
      <c r="P213" s="71">
        <v>1000</v>
      </c>
      <c r="Q213" s="72">
        <v>12000</v>
      </c>
      <c r="R213" s="75"/>
      <c r="S213" s="75"/>
    </row>
    <row r="214" spans="2:19" ht="17.25" hidden="1" customHeight="1" x14ac:dyDescent="0.2">
      <c r="B214" s="70">
        <v>35102</v>
      </c>
      <c r="C214" s="883" t="s">
        <v>743</v>
      </c>
      <c r="D214" s="884"/>
      <c r="E214" s="71">
        <v>0</v>
      </c>
      <c r="F214" s="71">
        <v>0</v>
      </c>
      <c r="G214" s="71">
        <v>0</v>
      </c>
      <c r="H214" s="71">
        <v>0</v>
      </c>
      <c r="I214" s="71">
        <v>0</v>
      </c>
      <c r="J214" s="71">
        <v>0</v>
      </c>
      <c r="K214" s="71">
        <v>0</v>
      </c>
      <c r="L214" s="71">
        <v>0</v>
      </c>
      <c r="M214" s="71">
        <v>0</v>
      </c>
      <c r="N214" s="71">
        <v>0</v>
      </c>
      <c r="O214" s="71">
        <v>0</v>
      </c>
      <c r="P214" s="71">
        <v>0</v>
      </c>
      <c r="Q214" s="72">
        <v>0</v>
      </c>
      <c r="R214" s="75"/>
      <c r="S214" s="75"/>
    </row>
    <row r="215" spans="2:19" ht="17.25" hidden="1" customHeight="1" x14ac:dyDescent="0.2">
      <c r="B215" s="70">
        <v>35103</v>
      </c>
      <c r="C215" s="883" t="s">
        <v>744</v>
      </c>
      <c r="D215" s="884"/>
      <c r="E215" s="71">
        <v>0</v>
      </c>
      <c r="F215" s="71">
        <v>0</v>
      </c>
      <c r="G215" s="71">
        <v>0</v>
      </c>
      <c r="H215" s="71">
        <v>0</v>
      </c>
      <c r="I215" s="71">
        <v>0</v>
      </c>
      <c r="J215" s="71">
        <v>0</v>
      </c>
      <c r="K215" s="71">
        <v>0</v>
      </c>
      <c r="L215" s="71">
        <v>0</v>
      </c>
      <c r="M215" s="71">
        <v>0</v>
      </c>
      <c r="N215" s="71">
        <v>0</v>
      </c>
      <c r="O215" s="71">
        <v>0</v>
      </c>
      <c r="P215" s="71">
        <v>0</v>
      </c>
      <c r="Q215" s="72">
        <v>0</v>
      </c>
      <c r="R215" s="75"/>
      <c r="S215" s="75"/>
    </row>
    <row r="216" spans="2:19" ht="17.25" hidden="1" customHeight="1" x14ac:dyDescent="0.2">
      <c r="B216" s="70">
        <v>35104</v>
      </c>
      <c r="C216" s="883" t="s">
        <v>745</v>
      </c>
      <c r="D216" s="884"/>
      <c r="E216" s="71">
        <v>0</v>
      </c>
      <c r="F216" s="71">
        <v>0</v>
      </c>
      <c r="G216" s="71">
        <v>0</v>
      </c>
      <c r="H216" s="71">
        <v>0</v>
      </c>
      <c r="I216" s="71">
        <v>0</v>
      </c>
      <c r="J216" s="71">
        <v>0</v>
      </c>
      <c r="K216" s="71">
        <v>0</v>
      </c>
      <c r="L216" s="71">
        <v>0</v>
      </c>
      <c r="M216" s="71">
        <v>0</v>
      </c>
      <c r="N216" s="71">
        <v>0</v>
      </c>
      <c r="O216" s="71">
        <v>0</v>
      </c>
      <c r="P216" s="71">
        <v>0</v>
      </c>
      <c r="Q216" s="72">
        <v>0</v>
      </c>
      <c r="R216" s="75"/>
      <c r="S216" s="75"/>
    </row>
    <row r="217" spans="2:19" s="57" customFormat="1" ht="24" hidden="1" customHeight="1" x14ac:dyDescent="0.2">
      <c r="B217" s="68">
        <v>352</v>
      </c>
      <c r="C217" s="881" t="s">
        <v>746</v>
      </c>
      <c r="D217" s="882"/>
      <c r="E217" s="73">
        <v>0</v>
      </c>
      <c r="F217" s="73">
        <v>0</v>
      </c>
      <c r="G217" s="73">
        <v>0</v>
      </c>
      <c r="H217" s="73">
        <v>0</v>
      </c>
      <c r="I217" s="73">
        <v>0</v>
      </c>
      <c r="J217" s="73">
        <v>0</v>
      </c>
      <c r="K217" s="73">
        <v>0</v>
      </c>
      <c r="L217" s="73">
        <v>0</v>
      </c>
      <c r="M217" s="73">
        <v>0</v>
      </c>
      <c r="N217" s="73">
        <v>0</v>
      </c>
      <c r="O217" s="73">
        <v>0</v>
      </c>
      <c r="P217" s="73">
        <v>0</v>
      </c>
      <c r="Q217" s="73">
        <v>0</v>
      </c>
      <c r="R217" s="74"/>
      <c r="S217" s="74"/>
    </row>
    <row r="218" spans="2:19" ht="17.25" hidden="1" customHeight="1" x14ac:dyDescent="0.2">
      <c r="B218" s="70">
        <v>35201</v>
      </c>
      <c r="C218" s="883" t="s">
        <v>747</v>
      </c>
      <c r="D218" s="884"/>
      <c r="E218" s="71">
        <v>0</v>
      </c>
      <c r="F218" s="71">
        <v>0</v>
      </c>
      <c r="G218" s="71">
        <v>0</v>
      </c>
      <c r="H218" s="71">
        <v>0</v>
      </c>
      <c r="I218" s="71">
        <v>0</v>
      </c>
      <c r="J218" s="71">
        <v>0</v>
      </c>
      <c r="K218" s="71">
        <v>0</v>
      </c>
      <c r="L218" s="71">
        <v>0</v>
      </c>
      <c r="M218" s="71">
        <v>0</v>
      </c>
      <c r="N218" s="71">
        <v>0</v>
      </c>
      <c r="O218" s="71">
        <v>0</v>
      </c>
      <c r="P218" s="71">
        <v>0</v>
      </c>
      <c r="Q218" s="72">
        <v>0</v>
      </c>
      <c r="R218" s="75"/>
      <c r="S218" s="75"/>
    </row>
    <row r="219" spans="2:19" ht="22.5" hidden="1" customHeight="1" x14ac:dyDescent="0.2">
      <c r="B219" s="70">
        <v>35202</v>
      </c>
      <c r="C219" s="883" t="s">
        <v>748</v>
      </c>
      <c r="D219" s="884"/>
      <c r="E219" s="71">
        <v>0</v>
      </c>
      <c r="F219" s="71">
        <v>0</v>
      </c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2">
        <v>0</v>
      </c>
      <c r="R219" s="75"/>
      <c r="S219" s="75"/>
    </row>
    <row r="220" spans="2:19" s="57" customFormat="1" ht="27" hidden="1" customHeight="1" x14ac:dyDescent="0.2">
      <c r="B220" s="68">
        <v>353</v>
      </c>
      <c r="C220" s="881" t="s">
        <v>749</v>
      </c>
      <c r="D220" s="882"/>
      <c r="E220" s="73">
        <v>0</v>
      </c>
      <c r="F220" s="73">
        <v>0</v>
      </c>
      <c r="G220" s="73">
        <v>0</v>
      </c>
      <c r="H220" s="73">
        <v>0</v>
      </c>
      <c r="I220" s="73">
        <v>0</v>
      </c>
      <c r="J220" s="73">
        <v>0</v>
      </c>
      <c r="K220" s="73">
        <v>0</v>
      </c>
      <c r="L220" s="73">
        <v>0</v>
      </c>
      <c r="M220" s="73">
        <v>0</v>
      </c>
      <c r="N220" s="73">
        <v>0</v>
      </c>
      <c r="O220" s="73">
        <v>0</v>
      </c>
      <c r="P220" s="73">
        <v>0</v>
      </c>
      <c r="Q220" s="73">
        <v>0</v>
      </c>
      <c r="R220" s="74"/>
      <c r="S220" s="74"/>
    </row>
    <row r="221" spans="2:19" ht="17.25" hidden="1" customHeight="1" x14ac:dyDescent="0.2">
      <c r="B221" s="70" t="s">
        <v>750</v>
      </c>
      <c r="C221" s="883" t="s">
        <v>136</v>
      </c>
      <c r="D221" s="884"/>
      <c r="E221" s="71">
        <v>0</v>
      </c>
      <c r="F221" s="71">
        <v>0</v>
      </c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2">
        <v>0</v>
      </c>
      <c r="R221" s="75"/>
      <c r="S221" s="75"/>
    </row>
    <row r="222" spans="2:19" ht="17.25" hidden="1" customHeight="1" x14ac:dyDescent="0.2">
      <c r="B222" s="70">
        <v>35302</v>
      </c>
      <c r="C222" s="883" t="s">
        <v>751</v>
      </c>
      <c r="D222" s="884"/>
      <c r="E222" s="71">
        <v>0</v>
      </c>
      <c r="F222" s="71">
        <v>0</v>
      </c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2">
        <v>0</v>
      </c>
      <c r="R222" s="75"/>
      <c r="S222" s="75"/>
    </row>
    <row r="223" spans="2:19" s="57" customFormat="1" ht="17.25" customHeight="1" x14ac:dyDescent="0.2">
      <c r="B223" s="68">
        <v>355</v>
      </c>
      <c r="C223" s="881" t="s">
        <v>752</v>
      </c>
      <c r="D223" s="882"/>
      <c r="E223" s="73">
        <v>2000</v>
      </c>
      <c r="F223" s="73">
        <v>2000</v>
      </c>
      <c r="G223" s="73">
        <v>2000</v>
      </c>
      <c r="H223" s="73">
        <v>2000</v>
      </c>
      <c r="I223" s="73">
        <v>1000</v>
      </c>
      <c r="J223" s="73">
        <v>1000</v>
      </c>
      <c r="K223" s="73">
        <v>1000</v>
      </c>
      <c r="L223" s="73">
        <v>1000</v>
      </c>
      <c r="M223" s="73">
        <v>2000</v>
      </c>
      <c r="N223" s="73">
        <v>2000</v>
      </c>
      <c r="O223" s="73">
        <v>2000</v>
      </c>
      <c r="P223" s="73">
        <v>2000</v>
      </c>
      <c r="Q223" s="73">
        <v>20000</v>
      </c>
      <c r="R223" s="74"/>
      <c r="S223" s="74"/>
    </row>
    <row r="224" spans="2:19" ht="17.25" customHeight="1" x14ac:dyDescent="0.2">
      <c r="B224" s="70">
        <v>35501</v>
      </c>
      <c r="C224" s="883" t="s">
        <v>137</v>
      </c>
      <c r="D224" s="884"/>
      <c r="E224" s="71">
        <v>2000</v>
      </c>
      <c r="F224" s="71">
        <v>2000</v>
      </c>
      <c r="G224" s="71">
        <v>2000</v>
      </c>
      <c r="H224" s="71">
        <v>2000</v>
      </c>
      <c r="I224" s="71">
        <v>1000</v>
      </c>
      <c r="J224" s="71">
        <v>1000</v>
      </c>
      <c r="K224" s="71">
        <v>1000</v>
      </c>
      <c r="L224" s="71">
        <v>1000</v>
      </c>
      <c r="M224" s="71">
        <v>2000</v>
      </c>
      <c r="N224" s="71">
        <v>2000</v>
      </c>
      <c r="O224" s="71">
        <v>2000</v>
      </c>
      <c r="P224" s="71">
        <v>2000</v>
      </c>
      <c r="Q224" s="72">
        <v>20000</v>
      </c>
      <c r="R224" s="75"/>
      <c r="S224" s="75"/>
    </row>
    <row r="225" spans="2:19" s="57" customFormat="1" ht="24" hidden="1" customHeight="1" x14ac:dyDescent="0.2">
      <c r="B225" s="68">
        <v>357</v>
      </c>
      <c r="C225" s="881" t="s">
        <v>753</v>
      </c>
      <c r="D225" s="882"/>
      <c r="E225" s="73">
        <v>0</v>
      </c>
      <c r="F225" s="73">
        <v>0</v>
      </c>
      <c r="G225" s="73">
        <v>0</v>
      </c>
      <c r="H225" s="73">
        <v>0</v>
      </c>
      <c r="I225" s="73">
        <v>0</v>
      </c>
      <c r="J225" s="73">
        <v>0</v>
      </c>
      <c r="K225" s="73">
        <v>0</v>
      </c>
      <c r="L225" s="73">
        <v>0</v>
      </c>
      <c r="M225" s="73">
        <v>0</v>
      </c>
      <c r="N225" s="73">
        <v>0</v>
      </c>
      <c r="O225" s="73">
        <v>0</v>
      </c>
      <c r="P225" s="73">
        <v>0</v>
      </c>
      <c r="Q225" s="73">
        <v>0</v>
      </c>
      <c r="R225" s="74"/>
      <c r="S225" s="74"/>
    </row>
    <row r="226" spans="2:19" ht="17.25" hidden="1" customHeight="1" x14ac:dyDescent="0.2">
      <c r="B226" s="70">
        <v>35701</v>
      </c>
      <c r="C226" s="883" t="s">
        <v>754</v>
      </c>
      <c r="D226" s="884"/>
      <c r="E226" s="71">
        <v>0</v>
      </c>
      <c r="F226" s="71">
        <v>0</v>
      </c>
      <c r="G226" s="71">
        <v>0</v>
      </c>
      <c r="H226" s="71">
        <v>0</v>
      </c>
      <c r="I226" s="71">
        <v>0</v>
      </c>
      <c r="J226" s="71">
        <v>0</v>
      </c>
      <c r="K226" s="71">
        <v>0</v>
      </c>
      <c r="L226" s="71">
        <v>0</v>
      </c>
      <c r="M226" s="71">
        <v>0</v>
      </c>
      <c r="N226" s="71">
        <v>0</v>
      </c>
      <c r="O226" s="71">
        <v>0</v>
      </c>
      <c r="P226" s="71">
        <v>0</v>
      </c>
      <c r="Q226" s="72">
        <v>0</v>
      </c>
      <c r="R226" s="75"/>
      <c r="S226" s="75"/>
    </row>
    <row r="227" spans="2:19" ht="27" hidden="1" customHeight="1" x14ac:dyDescent="0.2">
      <c r="B227" s="70">
        <v>35702</v>
      </c>
      <c r="C227" s="883" t="s">
        <v>755</v>
      </c>
      <c r="D227" s="884"/>
      <c r="E227" s="71">
        <v>0</v>
      </c>
      <c r="F227" s="71">
        <v>0</v>
      </c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2">
        <v>0</v>
      </c>
      <c r="R227" s="75"/>
      <c r="S227" s="75"/>
    </row>
    <row r="228" spans="2:19" ht="17.25" hidden="1" customHeight="1" x14ac:dyDescent="0.2">
      <c r="B228" s="70">
        <v>35703</v>
      </c>
      <c r="C228" s="883" t="s">
        <v>756</v>
      </c>
      <c r="D228" s="884"/>
      <c r="E228" s="71">
        <v>0</v>
      </c>
      <c r="F228" s="71">
        <v>0</v>
      </c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2">
        <v>0</v>
      </c>
      <c r="R228" s="75"/>
      <c r="S228" s="75"/>
    </row>
    <row r="229" spans="2:19" s="57" customFormat="1" ht="17.25" customHeight="1" x14ac:dyDescent="0.2">
      <c r="B229" s="68" t="s">
        <v>757</v>
      </c>
      <c r="C229" s="881" t="s">
        <v>758</v>
      </c>
      <c r="D229" s="882"/>
      <c r="E229" s="73">
        <v>0</v>
      </c>
      <c r="F229" s="73">
        <v>50000</v>
      </c>
      <c r="G229" s="73">
        <v>0</v>
      </c>
      <c r="H229" s="73">
        <v>0</v>
      </c>
      <c r="I229" s="73">
        <v>0</v>
      </c>
      <c r="J229" s="73">
        <v>0</v>
      </c>
      <c r="K229" s="73">
        <v>0</v>
      </c>
      <c r="L229" s="73">
        <v>0</v>
      </c>
      <c r="M229" s="73">
        <v>0</v>
      </c>
      <c r="N229" s="73">
        <v>0</v>
      </c>
      <c r="O229" s="73">
        <v>0</v>
      </c>
      <c r="P229" s="73">
        <v>0</v>
      </c>
      <c r="Q229" s="73">
        <v>50000</v>
      </c>
      <c r="R229" s="74"/>
      <c r="S229" s="74"/>
    </row>
    <row r="230" spans="2:19" ht="17.25" customHeight="1" x14ac:dyDescent="0.2">
      <c r="B230" s="70" t="s">
        <v>759</v>
      </c>
      <c r="C230" s="883" t="s">
        <v>760</v>
      </c>
      <c r="D230" s="884"/>
      <c r="E230" s="71">
        <v>0</v>
      </c>
      <c r="F230" s="71">
        <v>50000</v>
      </c>
      <c r="G230" s="71">
        <v>0</v>
      </c>
      <c r="H230" s="71">
        <v>0</v>
      </c>
      <c r="I230" s="71">
        <v>0</v>
      </c>
      <c r="J230" s="71">
        <v>0</v>
      </c>
      <c r="K230" s="71">
        <v>0</v>
      </c>
      <c r="L230" s="71">
        <v>0</v>
      </c>
      <c r="M230" s="71">
        <v>0</v>
      </c>
      <c r="N230" s="71">
        <v>0</v>
      </c>
      <c r="O230" s="71">
        <v>0</v>
      </c>
      <c r="P230" s="71">
        <v>0</v>
      </c>
      <c r="Q230" s="72">
        <v>50000</v>
      </c>
      <c r="R230" s="75"/>
      <c r="S230" s="75"/>
    </row>
    <row r="231" spans="2:19" s="57" customFormat="1" ht="17.25" hidden="1" customHeight="1" x14ac:dyDescent="0.2">
      <c r="B231" s="68">
        <v>359</v>
      </c>
      <c r="C231" s="881" t="s">
        <v>761</v>
      </c>
      <c r="D231" s="882"/>
      <c r="E231" s="73">
        <v>0</v>
      </c>
      <c r="F231" s="73">
        <v>0</v>
      </c>
      <c r="G231" s="73">
        <v>0</v>
      </c>
      <c r="H231" s="73">
        <v>0</v>
      </c>
      <c r="I231" s="73">
        <v>0</v>
      </c>
      <c r="J231" s="73">
        <v>0</v>
      </c>
      <c r="K231" s="73">
        <v>0</v>
      </c>
      <c r="L231" s="73">
        <v>0</v>
      </c>
      <c r="M231" s="73">
        <v>0</v>
      </c>
      <c r="N231" s="73">
        <v>0</v>
      </c>
      <c r="O231" s="73">
        <v>0</v>
      </c>
      <c r="P231" s="73">
        <v>0</v>
      </c>
      <c r="Q231" s="73">
        <v>0</v>
      </c>
      <c r="R231" s="74"/>
      <c r="S231" s="74"/>
    </row>
    <row r="232" spans="2:19" ht="17.25" hidden="1" customHeight="1" x14ac:dyDescent="0.2">
      <c r="B232" s="70">
        <v>35901</v>
      </c>
      <c r="C232" s="883" t="s">
        <v>762</v>
      </c>
      <c r="D232" s="884"/>
      <c r="E232" s="71">
        <v>0</v>
      </c>
      <c r="F232" s="71">
        <v>0</v>
      </c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2">
        <v>0</v>
      </c>
      <c r="R232" s="75"/>
      <c r="S232" s="75"/>
    </row>
    <row r="233" spans="2:19" s="57" customFormat="1" ht="17.25" customHeight="1" x14ac:dyDescent="0.2">
      <c r="B233" s="68">
        <v>3600</v>
      </c>
      <c r="C233" s="881" t="s">
        <v>763</v>
      </c>
      <c r="D233" s="882"/>
      <c r="E233" s="73">
        <v>286800</v>
      </c>
      <c r="F233" s="73">
        <v>241600</v>
      </c>
      <c r="G233" s="73">
        <v>0</v>
      </c>
      <c r="H233" s="73">
        <v>150000</v>
      </c>
      <c r="I233" s="73">
        <v>0</v>
      </c>
      <c r="J233" s="73">
        <v>10000</v>
      </c>
      <c r="K233" s="73">
        <v>10000</v>
      </c>
      <c r="L233" s="73">
        <v>0</v>
      </c>
      <c r="M233" s="73">
        <v>10000</v>
      </c>
      <c r="N233" s="73">
        <v>0</v>
      </c>
      <c r="O233" s="73">
        <v>0</v>
      </c>
      <c r="P233" s="73">
        <v>0</v>
      </c>
      <c r="Q233" s="73">
        <v>708400</v>
      </c>
      <c r="R233" s="74"/>
      <c r="S233" s="74"/>
    </row>
    <row r="234" spans="2:19" s="57" customFormat="1" ht="26.25" customHeight="1" x14ac:dyDescent="0.2">
      <c r="B234" s="68">
        <v>361</v>
      </c>
      <c r="C234" s="881" t="s">
        <v>764</v>
      </c>
      <c r="D234" s="882"/>
      <c r="E234" s="73">
        <v>286800</v>
      </c>
      <c r="F234" s="73">
        <v>218400</v>
      </c>
      <c r="G234" s="73">
        <v>0</v>
      </c>
      <c r="H234" s="73">
        <v>150000</v>
      </c>
      <c r="I234" s="73">
        <v>0</v>
      </c>
      <c r="J234" s="73">
        <v>10000</v>
      </c>
      <c r="K234" s="73">
        <v>10000</v>
      </c>
      <c r="L234" s="73">
        <v>0</v>
      </c>
      <c r="M234" s="73">
        <v>10000</v>
      </c>
      <c r="N234" s="73">
        <v>0</v>
      </c>
      <c r="O234" s="73">
        <v>0</v>
      </c>
      <c r="P234" s="73">
        <v>0</v>
      </c>
      <c r="Q234" s="73">
        <v>685200</v>
      </c>
      <c r="R234" s="74"/>
      <c r="S234" s="74"/>
    </row>
    <row r="235" spans="2:19" ht="23.25" customHeight="1" x14ac:dyDescent="0.2">
      <c r="B235" s="70">
        <v>36101</v>
      </c>
      <c r="C235" s="883" t="s">
        <v>765</v>
      </c>
      <c r="D235" s="884"/>
      <c r="E235" s="71">
        <v>286800</v>
      </c>
      <c r="F235" s="71">
        <v>218400</v>
      </c>
      <c r="G235" s="71">
        <v>0</v>
      </c>
      <c r="H235" s="71">
        <v>150000</v>
      </c>
      <c r="I235" s="71">
        <v>0</v>
      </c>
      <c r="J235" s="71">
        <v>10000</v>
      </c>
      <c r="K235" s="71">
        <v>10000</v>
      </c>
      <c r="L235" s="71">
        <v>0</v>
      </c>
      <c r="M235" s="71">
        <v>10000</v>
      </c>
      <c r="N235" s="71">
        <v>0</v>
      </c>
      <c r="O235" s="71">
        <v>0</v>
      </c>
      <c r="P235" s="71">
        <v>0</v>
      </c>
      <c r="Q235" s="72">
        <v>685200</v>
      </c>
      <c r="R235" s="75"/>
      <c r="S235" s="75"/>
    </row>
    <row r="236" spans="2:19" s="57" customFormat="1" ht="24" hidden="1" customHeight="1" x14ac:dyDescent="0.2">
      <c r="B236" s="68">
        <v>362</v>
      </c>
      <c r="C236" s="881" t="s">
        <v>766</v>
      </c>
      <c r="D236" s="882"/>
      <c r="E236" s="73">
        <v>0</v>
      </c>
      <c r="F236" s="73">
        <v>0</v>
      </c>
      <c r="G236" s="73">
        <v>0</v>
      </c>
      <c r="H236" s="73">
        <v>0</v>
      </c>
      <c r="I236" s="73">
        <v>0</v>
      </c>
      <c r="J236" s="73">
        <v>0</v>
      </c>
      <c r="K236" s="73">
        <v>0</v>
      </c>
      <c r="L236" s="73">
        <v>0</v>
      </c>
      <c r="M236" s="73">
        <v>0</v>
      </c>
      <c r="N236" s="73">
        <v>0</v>
      </c>
      <c r="O236" s="73">
        <v>0</v>
      </c>
      <c r="P236" s="73">
        <v>0</v>
      </c>
      <c r="Q236" s="73">
        <v>0</v>
      </c>
      <c r="R236" s="74"/>
      <c r="S236" s="74"/>
    </row>
    <row r="237" spans="2:19" ht="24.75" hidden="1" customHeight="1" x14ac:dyDescent="0.2">
      <c r="B237" s="70">
        <v>36201</v>
      </c>
      <c r="C237" s="883" t="s">
        <v>767</v>
      </c>
      <c r="D237" s="884"/>
      <c r="E237" s="71">
        <v>0</v>
      </c>
      <c r="F237" s="71">
        <v>0</v>
      </c>
      <c r="G237" s="71">
        <v>0</v>
      </c>
      <c r="H237" s="71">
        <v>0</v>
      </c>
      <c r="I237" s="71">
        <v>0</v>
      </c>
      <c r="J237" s="71">
        <v>0</v>
      </c>
      <c r="K237" s="71">
        <v>0</v>
      </c>
      <c r="L237" s="71">
        <v>0</v>
      </c>
      <c r="M237" s="71">
        <v>0</v>
      </c>
      <c r="N237" s="71">
        <v>0</v>
      </c>
      <c r="O237" s="71">
        <v>0</v>
      </c>
      <c r="P237" s="71">
        <v>0</v>
      </c>
      <c r="Q237" s="72">
        <v>0</v>
      </c>
      <c r="R237" s="75"/>
      <c r="S237" s="75"/>
    </row>
    <row r="238" spans="2:19" s="57" customFormat="1" ht="25.5" hidden="1" customHeight="1" x14ac:dyDescent="0.2">
      <c r="B238" s="68">
        <v>363</v>
      </c>
      <c r="C238" s="881" t="s">
        <v>768</v>
      </c>
      <c r="D238" s="882"/>
      <c r="E238" s="73">
        <v>0</v>
      </c>
      <c r="F238" s="73">
        <v>0</v>
      </c>
      <c r="G238" s="73">
        <v>0</v>
      </c>
      <c r="H238" s="73">
        <v>0</v>
      </c>
      <c r="I238" s="73">
        <v>0</v>
      </c>
      <c r="J238" s="73">
        <v>0</v>
      </c>
      <c r="K238" s="73">
        <v>0</v>
      </c>
      <c r="L238" s="73">
        <v>0</v>
      </c>
      <c r="M238" s="73">
        <v>0</v>
      </c>
      <c r="N238" s="73">
        <v>0</v>
      </c>
      <c r="O238" s="73">
        <v>0</v>
      </c>
      <c r="P238" s="73">
        <v>0</v>
      </c>
      <c r="Q238" s="73">
        <v>0</v>
      </c>
      <c r="R238" s="74"/>
      <c r="S238" s="74"/>
    </row>
    <row r="239" spans="2:19" ht="17.25" hidden="1" customHeight="1" x14ac:dyDescent="0.2">
      <c r="B239" s="70">
        <v>36301</v>
      </c>
      <c r="C239" s="883" t="s">
        <v>769</v>
      </c>
      <c r="D239" s="884"/>
      <c r="E239" s="71">
        <v>0</v>
      </c>
      <c r="F239" s="71">
        <v>0</v>
      </c>
      <c r="G239" s="71">
        <v>0</v>
      </c>
      <c r="H239" s="71">
        <v>0</v>
      </c>
      <c r="I239" s="71">
        <v>0</v>
      </c>
      <c r="J239" s="71">
        <v>0</v>
      </c>
      <c r="K239" s="71">
        <v>0</v>
      </c>
      <c r="L239" s="71">
        <v>0</v>
      </c>
      <c r="M239" s="71">
        <v>0</v>
      </c>
      <c r="N239" s="71">
        <v>0</v>
      </c>
      <c r="O239" s="71">
        <v>0</v>
      </c>
      <c r="P239" s="71">
        <v>0</v>
      </c>
      <c r="Q239" s="72">
        <v>0</v>
      </c>
      <c r="R239" s="75"/>
      <c r="S239" s="75"/>
    </row>
    <row r="240" spans="2:19" s="57" customFormat="1" ht="17.25" customHeight="1" x14ac:dyDescent="0.2">
      <c r="B240" s="68">
        <v>364</v>
      </c>
      <c r="C240" s="881" t="s">
        <v>770</v>
      </c>
      <c r="D240" s="882"/>
      <c r="E240" s="73">
        <v>0</v>
      </c>
      <c r="F240" s="73">
        <v>23200</v>
      </c>
      <c r="G240" s="73">
        <v>0</v>
      </c>
      <c r="H240" s="73">
        <v>0</v>
      </c>
      <c r="I240" s="73">
        <v>0</v>
      </c>
      <c r="J240" s="73">
        <v>0</v>
      </c>
      <c r="K240" s="73">
        <v>0</v>
      </c>
      <c r="L240" s="73">
        <v>0</v>
      </c>
      <c r="M240" s="73">
        <v>0</v>
      </c>
      <c r="N240" s="73">
        <v>0</v>
      </c>
      <c r="O240" s="73">
        <v>0</v>
      </c>
      <c r="P240" s="73">
        <v>0</v>
      </c>
      <c r="Q240" s="73">
        <v>23200</v>
      </c>
      <c r="R240" s="74"/>
      <c r="S240" s="74"/>
    </row>
    <row r="241" spans="2:19" ht="17.25" customHeight="1" x14ac:dyDescent="0.2">
      <c r="B241" s="70">
        <v>36401</v>
      </c>
      <c r="C241" s="883" t="s">
        <v>138</v>
      </c>
      <c r="D241" s="884"/>
      <c r="E241" s="71">
        <v>0</v>
      </c>
      <c r="F241" s="71">
        <v>23200</v>
      </c>
      <c r="G241" s="71">
        <v>0</v>
      </c>
      <c r="H241" s="71">
        <v>0</v>
      </c>
      <c r="I241" s="71">
        <v>0</v>
      </c>
      <c r="J241" s="71">
        <v>0</v>
      </c>
      <c r="K241" s="71">
        <v>0</v>
      </c>
      <c r="L241" s="71">
        <v>0</v>
      </c>
      <c r="M241" s="71">
        <v>0</v>
      </c>
      <c r="N241" s="71">
        <v>0</v>
      </c>
      <c r="O241" s="71">
        <v>0</v>
      </c>
      <c r="P241" s="71">
        <v>0</v>
      </c>
      <c r="Q241" s="72">
        <v>23200</v>
      </c>
      <c r="R241" s="75"/>
      <c r="S241" s="75"/>
    </row>
    <row r="242" spans="2:19" s="57" customFormat="1" ht="24" hidden="1" customHeight="1" x14ac:dyDescent="0.2">
      <c r="B242" s="68">
        <v>366</v>
      </c>
      <c r="C242" s="881" t="s">
        <v>771</v>
      </c>
      <c r="D242" s="882"/>
      <c r="E242" s="73">
        <v>0</v>
      </c>
      <c r="F242" s="73">
        <v>0</v>
      </c>
      <c r="G242" s="73">
        <v>0</v>
      </c>
      <c r="H242" s="73">
        <v>0</v>
      </c>
      <c r="I242" s="73">
        <v>0</v>
      </c>
      <c r="J242" s="73">
        <v>0</v>
      </c>
      <c r="K242" s="73">
        <v>0</v>
      </c>
      <c r="L242" s="73">
        <v>0</v>
      </c>
      <c r="M242" s="73">
        <v>0</v>
      </c>
      <c r="N242" s="73">
        <v>0</v>
      </c>
      <c r="O242" s="73">
        <v>0</v>
      </c>
      <c r="P242" s="73">
        <v>0</v>
      </c>
      <c r="Q242" s="73">
        <v>0</v>
      </c>
      <c r="R242" s="74"/>
      <c r="S242" s="74"/>
    </row>
    <row r="243" spans="2:19" ht="17.25" hidden="1" customHeight="1" x14ac:dyDescent="0.2">
      <c r="B243" s="70">
        <v>36601</v>
      </c>
      <c r="C243" s="883" t="s">
        <v>772</v>
      </c>
      <c r="D243" s="884"/>
      <c r="E243" s="71">
        <v>0</v>
      </c>
      <c r="F243" s="71">
        <v>0</v>
      </c>
      <c r="G243" s="71">
        <v>0</v>
      </c>
      <c r="H243" s="71">
        <v>0</v>
      </c>
      <c r="I243" s="71">
        <v>0</v>
      </c>
      <c r="J243" s="71">
        <v>0</v>
      </c>
      <c r="K243" s="71">
        <v>0</v>
      </c>
      <c r="L243" s="71">
        <v>0</v>
      </c>
      <c r="M243" s="71">
        <v>0</v>
      </c>
      <c r="N243" s="71">
        <v>0</v>
      </c>
      <c r="O243" s="71">
        <v>0</v>
      </c>
      <c r="P243" s="71">
        <v>0</v>
      </c>
      <c r="Q243" s="72">
        <v>0</v>
      </c>
      <c r="R243" s="75"/>
      <c r="S243" s="75"/>
    </row>
    <row r="244" spans="2:19" s="57" customFormat="1" ht="17.25" hidden="1" customHeight="1" x14ac:dyDescent="0.2">
      <c r="B244" s="68">
        <v>369</v>
      </c>
      <c r="C244" s="881" t="s">
        <v>773</v>
      </c>
      <c r="D244" s="882"/>
      <c r="E244" s="73">
        <v>0</v>
      </c>
      <c r="F244" s="73">
        <v>0</v>
      </c>
      <c r="G244" s="73">
        <v>0</v>
      </c>
      <c r="H244" s="73">
        <v>0</v>
      </c>
      <c r="I244" s="73">
        <v>0</v>
      </c>
      <c r="J244" s="73">
        <v>0</v>
      </c>
      <c r="K244" s="73">
        <v>0</v>
      </c>
      <c r="L244" s="73">
        <v>0</v>
      </c>
      <c r="M244" s="73">
        <v>0</v>
      </c>
      <c r="N244" s="73">
        <v>0</v>
      </c>
      <c r="O244" s="73">
        <v>0</v>
      </c>
      <c r="P244" s="73">
        <v>0</v>
      </c>
      <c r="Q244" s="73">
        <v>0</v>
      </c>
      <c r="R244" s="74"/>
      <c r="S244" s="74"/>
    </row>
    <row r="245" spans="2:19" ht="17.25" hidden="1" customHeight="1" x14ac:dyDescent="0.2">
      <c r="B245" s="70">
        <v>36901</v>
      </c>
      <c r="C245" s="883" t="s">
        <v>774</v>
      </c>
      <c r="D245" s="884"/>
      <c r="E245" s="71">
        <v>0</v>
      </c>
      <c r="F245" s="71">
        <v>0</v>
      </c>
      <c r="G245" s="71">
        <v>0</v>
      </c>
      <c r="H245" s="71">
        <v>0</v>
      </c>
      <c r="I245" s="71">
        <v>0</v>
      </c>
      <c r="J245" s="71">
        <v>0</v>
      </c>
      <c r="K245" s="71">
        <v>0</v>
      </c>
      <c r="L245" s="71">
        <v>0</v>
      </c>
      <c r="M245" s="71">
        <v>0</v>
      </c>
      <c r="N245" s="71">
        <v>0</v>
      </c>
      <c r="O245" s="71">
        <v>0</v>
      </c>
      <c r="P245" s="71">
        <v>0</v>
      </c>
      <c r="Q245" s="72">
        <v>0</v>
      </c>
      <c r="R245" s="75"/>
      <c r="S245" s="75"/>
    </row>
    <row r="246" spans="2:19" s="57" customFormat="1" ht="17.25" customHeight="1" x14ac:dyDescent="0.2">
      <c r="B246" s="68">
        <v>3700</v>
      </c>
      <c r="C246" s="881" t="s">
        <v>775</v>
      </c>
      <c r="D246" s="882"/>
      <c r="E246" s="73">
        <v>65400</v>
      </c>
      <c r="F246" s="73">
        <v>65400</v>
      </c>
      <c r="G246" s="73">
        <v>13350</v>
      </c>
      <c r="H246" s="73">
        <v>5400</v>
      </c>
      <c r="I246" s="73">
        <v>13350</v>
      </c>
      <c r="J246" s="73">
        <v>5400</v>
      </c>
      <c r="K246" s="73">
        <v>13200</v>
      </c>
      <c r="L246" s="73">
        <v>5400</v>
      </c>
      <c r="M246" s="73">
        <v>5400</v>
      </c>
      <c r="N246" s="73">
        <v>13200</v>
      </c>
      <c r="O246" s="73">
        <v>5400</v>
      </c>
      <c r="P246" s="73">
        <v>5400</v>
      </c>
      <c r="Q246" s="73">
        <v>216300</v>
      </c>
      <c r="R246" s="74"/>
      <c r="S246" s="74"/>
    </row>
    <row r="247" spans="2:19" s="57" customFormat="1" ht="17.25" customHeight="1" x14ac:dyDescent="0.2">
      <c r="B247" s="68" t="s">
        <v>776</v>
      </c>
      <c r="C247" s="881" t="s">
        <v>777</v>
      </c>
      <c r="D247" s="882"/>
      <c r="E247" s="73">
        <v>0</v>
      </c>
      <c r="F247" s="73">
        <v>0</v>
      </c>
      <c r="G247" s="73">
        <v>7500</v>
      </c>
      <c r="H247" s="73">
        <v>0</v>
      </c>
      <c r="I247" s="73">
        <v>7500</v>
      </c>
      <c r="J247" s="73">
        <v>0</v>
      </c>
      <c r="K247" s="73">
        <v>7500</v>
      </c>
      <c r="L247" s="73">
        <v>0</v>
      </c>
      <c r="M247" s="73">
        <v>0</v>
      </c>
      <c r="N247" s="73">
        <v>7500</v>
      </c>
      <c r="O247" s="73">
        <v>0</v>
      </c>
      <c r="P247" s="73">
        <v>0</v>
      </c>
      <c r="Q247" s="73">
        <v>30000</v>
      </c>
      <c r="R247" s="74"/>
      <c r="S247" s="74"/>
    </row>
    <row r="248" spans="2:19" ht="17.25" customHeight="1" x14ac:dyDescent="0.2">
      <c r="B248" s="70" t="s">
        <v>778</v>
      </c>
      <c r="C248" s="883" t="s">
        <v>139</v>
      </c>
      <c r="D248" s="884"/>
      <c r="E248" s="71">
        <v>0</v>
      </c>
      <c r="F248" s="71">
        <v>0</v>
      </c>
      <c r="G248" s="71">
        <v>7500</v>
      </c>
      <c r="H248" s="71">
        <v>0</v>
      </c>
      <c r="I248" s="71">
        <v>7500</v>
      </c>
      <c r="J248" s="71">
        <v>0</v>
      </c>
      <c r="K248" s="71">
        <v>7500</v>
      </c>
      <c r="L248" s="71">
        <v>0</v>
      </c>
      <c r="M248" s="71">
        <v>0</v>
      </c>
      <c r="N248" s="71">
        <v>7500</v>
      </c>
      <c r="O248" s="71">
        <v>0</v>
      </c>
      <c r="P248" s="71">
        <v>0</v>
      </c>
      <c r="Q248" s="72">
        <v>30000</v>
      </c>
      <c r="R248" s="75"/>
      <c r="S248" s="75"/>
    </row>
    <row r="249" spans="2:19" s="57" customFormat="1" ht="17.25" customHeight="1" x14ac:dyDescent="0.2">
      <c r="B249" s="68">
        <v>372</v>
      </c>
      <c r="C249" s="881" t="s">
        <v>779</v>
      </c>
      <c r="D249" s="882"/>
      <c r="E249" s="73">
        <v>400</v>
      </c>
      <c r="F249" s="73">
        <v>400</v>
      </c>
      <c r="G249" s="73">
        <v>850</v>
      </c>
      <c r="H249" s="73">
        <v>400</v>
      </c>
      <c r="I249" s="73">
        <v>850</v>
      </c>
      <c r="J249" s="73">
        <v>400</v>
      </c>
      <c r="K249" s="73">
        <v>700</v>
      </c>
      <c r="L249" s="73">
        <v>400</v>
      </c>
      <c r="M249" s="73">
        <v>400</v>
      </c>
      <c r="N249" s="73">
        <v>700</v>
      </c>
      <c r="O249" s="73">
        <v>400</v>
      </c>
      <c r="P249" s="73">
        <v>400</v>
      </c>
      <c r="Q249" s="73">
        <v>6300</v>
      </c>
      <c r="R249" s="74"/>
      <c r="S249" s="74"/>
    </row>
    <row r="250" spans="2:19" ht="17.25" customHeight="1" x14ac:dyDescent="0.2">
      <c r="B250" s="70">
        <v>37201</v>
      </c>
      <c r="C250" s="883" t="s">
        <v>780</v>
      </c>
      <c r="D250" s="884"/>
      <c r="E250" s="71">
        <v>400</v>
      </c>
      <c r="F250" s="71">
        <v>400</v>
      </c>
      <c r="G250" s="71">
        <v>850</v>
      </c>
      <c r="H250" s="71">
        <v>400</v>
      </c>
      <c r="I250" s="71">
        <v>850</v>
      </c>
      <c r="J250" s="71">
        <v>400</v>
      </c>
      <c r="K250" s="71">
        <v>700</v>
      </c>
      <c r="L250" s="71">
        <v>400</v>
      </c>
      <c r="M250" s="71">
        <v>400</v>
      </c>
      <c r="N250" s="71">
        <v>700</v>
      </c>
      <c r="O250" s="71">
        <v>400</v>
      </c>
      <c r="P250" s="71">
        <v>400</v>
      </c>
      <c r="Q250" s="72">
        <v>6300</v>
      </c>
      <c r="R250" s="75"/>
      <c r="S250" s="75"/>
    </row>
    <row r="251" spans="2:19" s="57" customFormat="1" ht="17.25" customHeight="1" x14ac:dyDescent="0.2">
      <c r="B251" s="68">
        <v>375</v>
      </c>
      <c r="C251" s="881" t="s">
        <v>781</v>
      </c>
      <c r="D251" s="882"/>
      <c r="E251" s="73">
        <v>65000</v>
      </c>
      <c r="F251" s="73">
        <v>65000</v>
      </c>
      <c r="G251" s="73">
        <v>5000</v>
      </c>
      <c r="H251" s="73">
        <v>5000</v>
      </c>
      <c r="I251" s="73">
        <v>5000</v>
      </c>
      <c r="J251" s="73">
        <v>5000</v>
      </c>
      <c r="K251" s="73">
        <v>5000</v>
      </c>
      <c r="L251" s="73">
        <v>5000</v>
      </c>
      <c r="M251" s="73">
        <v>5000</v>
      </c>
      <c r="N251" s="73">
        <v>5000</v>
      </c>
      <c r="O251" s="73">
        <v>5000</v>
      </c>
      <c r="P251" s="73">
        <v>5000</v>
      </c>
      <c r="Q251" s="73">
        <v>180000</v>
      </c>
      <c r="R251" s="74"/>
      <c r="S251" s="74"/>
    </row>
    <row r="252" spans="2:19" ht="17.25" customHeight="1" x14ac:dyDescent="0.2">
      <c r="B252" s="70">
        <v>37501</v>
      </c>
      <c r="C252" s="883" t="s">
        <v>140</v>
      </c>
      <c r="D252" s="884"/>
      <c r="E252" s="71">
        <v>65000</v>
      </c>
      <c r="F252" s="71">
        <v>65000</v>
      </c>
      <c r="G252" s="71">
        <v>5000</v>
      </c>
      <c r="H252" s="71">
        <v>5000</v>
      </c>
      <c r="I252" s="71">
        <v>5000</v>
      </c>
      <c r="J252" s="71">
        <v>5000</v>
      </c>
      <c r="K252" s="71">
        <v>5000</v>
      </c>
      <c r="L252" s="71">
        <v>5000</v>
      </c>
      <c r="M252" s="71">
        <v>5000</v>
      </c>
      <c r="N252" s="71">
        <v>5000</v>
      </c>
      <c r="O252" s="71">
        <v>5000</v>
      </c>
      <c r="P252" s="71">
        <v>5000</v>
      </c>
      <c r="Q252" s="72">
        <v>180000</v>
      </c>
      <c r="R252" s="75"/>
      <c r="S252" s="75"/>
    </row>
    <row r="253" spans="2:19" ht="17.25" hidden="1" customHeight="1" x14ac:dyDescent="0.2">
      <c r="B253" s="70" t="s">
        <v>782</v>
      </c>
      <c r="C253" s="883" t="s">
        <v>141</v>
      </c>
      <c r="D253" s="884"/>
      <c r="E253" s="71">
        <v>0</v>
      </c>
      <c r="F253" s="71">
        <v>0</v>
      </c>
      <c r="G253" s="71">
        <v>0</v>
      </c>
      <c r="H253" s="71">
        <v>0</v>
      </c>
      <c r="I253" s="71">
        <v>0</v>
      </c>
      <c r="J253" s="71">
        <v>0</v>
      </c>
      <c r="K253" s="71">
        <v>0</v>
      </c>
      <c r="L253" s="71">
        <v>0</v>
      </c>
      <c r="M253" s="71">
        <v>0</v>
      </c>
      <c r="N253" s="71">
        <v>0</v>
      </c>
      <c r="O253" s="71">
        <v>0</v>
      </c>
      <c r="P253" s="71">
        <v>0</v>
      </c>
      <c r="Q253" s="72">
        <v>0</v>
      </c>
      <c r="R253" s="75"/>
      <c r="S253" s="75"/>
    </row>
    <row r="254" spans="2:19" s="57" customFormat="1" ht="17.25" hidden="1" customHeight="1" x14ac:dyDescent="0.2">
      <c r="B254" s="68">
        <v>379</v>
      </c>
      <c r="C254" s="881" t="s">
        <v>783</v>
      </c>
      <c r="D254" s="882"/>
      <c r="E254" s="73">
        <v>0</v>
      </c>
      <c r="F254" s="73">
        <v>0</v>
      </c>
      <c r="G254" s="73">
        <v>0</v>
      </c>
      <c r="H254" s="73">
        <v>0</v>
      </c>
      <c r="I254" s="73">
        <v>0</v>
      </c>
      <c r="J254" s="73">
        <v>0</v>
      </c>
      <c r="K254" s="73">
        <v>0</v>
      </c>
      <c r="L254" s="73">
        <v>0</v>
      </c>
      <c r="M254" s="73">
        <v>0</v>
      </c>
      <c r="N254" s="73">
        <v>0</v>
      </c>
      <c r="O254" s="73">
        <v>0</v>
      </c>
      <c r="P254" s="73">
        <v>0</v>
      </c>
      <c r="Q254" s="73">
        <v>0</v>
      </c>
      <c r="R254" s="74"/>
      <c r="S254" s="74"/>
    </row>
    <row r="255" spans="2:19" ht="17.25" hidden="1" customHeight="1" x14ac:dyDescent="0.2">
      <c r="B255" s="70">
        <v>37901</v>
      </c>
      <c r="C255" s="883" t="s">
        <v>142</v>
      </c>
      <c r="D255" s="884"/>
      <c r="E255" s="71">
        <v>0</v>
      </c>
      <c r="F255" s="71">
        <v>0</v>
      </c>
      <c r="G255" s="71">
        <v>0</v>
      </c>
      <c r="H255" s="71">
        <v>0</v>
      </c>
      <c r="I255" s="71">
        <v>0</v>
      </c>
      <c r="J255" s="71">
        <v>0</v>
      </c>
      <c r="K255" s="71">
        <v>0</v>
      </c>
      <c r="L255" s="71">
        <v>0</v>
      </c>
      <c r="M255" s="71">
        <v>0</v>
      </c>
      <c r="N255" s="71">
        <v>0</v>
      </c>
      <c r="O255" s="71">
        <v>0</v>
      </c>
      <c r="P255" s="71">
        <v>0</v>
      </c>
      <c r="Q255" s="72">
        <v>0</v>
      </c>
      <c r="R255" s="75"/>
      <c r="S255" s="75"/>
    </row>
    <row r="256" spans="2:19" s="57" customFormat="1" ht="17.25" customHeight="1" x14ac:dyDescent="0.2">
      <c r="B256" s="68">
        <v>3800</v>
      </c>
      <c r="C256" s="881" t="s">
        <v>784</v>
      </c>
      <c r="D256" s="882"/>
      <c r="E256" s="73">
        <v>508000</v>
      </c>
      <c r="F256" s="73">
        <v>1314161.3999999999</v>
      </c>
      <c r="G256" s="73">
        <v>4000</v>
      </c>
      <c r="H256" s="73">
        <v>4000</v>
      </c>
      <c r="I256" s="73">
        <v>4000</v>
      </c>
      <c r="J256" s="73">
        <v>4000</v>
      </c>
      <c r="K256" s="73">
        <v>3000</v>
      </c>
      <c r="L256" s="73">
        <v>3000</v>
      </c>
      <c r="M256" s="73">
        <v>3000</v>
      </c>
      <c r="N256" s="73">
        <v>3000</v>
      </c>
      <c r="O256" s="73">
        <v>3000</v>
      </c>
      <c r="P256" s="73">
        <v>3000</v>
      </c>
      <c r="Q256" s="73">
        <v>1856161.4</v>
      </c>
      <c r="R256" s="74"/>
      <c r="S256" s="74"/>
    </row>
    <row r="257" spans="2:19" s="57" customFormat="1" ht="17.25" customHeight="1" x14ac:dyDescent="0.2">
      <c r="B257" s="68" t="s">
        <v>785</v>
      </c>
      <c r="C257" s="881" t="s">
        <v>786</v>
      </c>
      <c r="D257" s="882"/>
      <c r="E257" s="73">
        <v>8000</v>
      </c>
      <c r="F257" s="73">
        <v>8000</v>
      </c>
      <c r="G257" s="73">
        <v>4000</v>
      </c>
      <c r="H257" s="73">
        <v>4000</v>
      </c>
      <c r="I257" s="73">
        <v>4000</v>
      </c>
      <c r="J257" s="73">
        <v>4000</v>
      </c>
      <c r="K257" s="73">
        <v>3000</v>
      </c>
      <c r="L257" s="73">
        <v>3000</v>
      </c>
      <c r="M257" s="73">
        <v>3000</v>
      </c>
      <c r="N257" s="73">
        <v>3000</v>
      </c>
      <c r="O257" s="73">
        <v>3000</v>
      </c>
      <c r="P257" s="73">
        <v>3000</v>
      </c>
      <c r="Q257" s="73">
        <v>50000</v>
      </c>
      <c r="R257" s="74"/>
      <c r="S257" s="74"/>
    </row>
    <row r="258" spans="2:19" ht="17.25" customHeight="1" x14ac:dyDescent="0.2">
      <c r="B258" s="70" t="s">
        <v>787</v>
      </c>
      <c r="C258" s="883" t="s">
        <v>143</v>
      </c>
      <c r="D258" s="884"/>
      <c r="E258" s="71">
        <v>8000</v>
      </c>
      <c r="F258" s="71">
        <v>8000</v>
      </c>
      <c r="G258" s="71">
        <v>4000</v>
      </c>
      <c r="H258" s="71">
        <v>4000</v>
      </c>
      <c r="I258" s="71">
        <v>4000</v>
      </c>
      <c r="J258" s="71">
        <v>4000</v>
      </c>
      <c r="K258" s="71">
        <v>3000</v>
      </c>
      <c r="L258" s="71">
        <v>3000</v>
      </c>
      <c r="M258" s="71">
        <v>3000</v>
      </c>
      <c r="N258" s="71">
        <v>3000</v>
      </c>
      <c r="O258" s="71">
        <v>3000</v>
      </c>
      <c r="P258" s="71">
        <v>3000</v>
      </c>
      <c r="Q258" s="72">
        <v>50000</v>
      </c>
      <c r="R258" s="75"/>
      <c r="S258" s="75"/>
    </row>
    <row r="259" spans="2:19" s="57" customFormat="1" ht="17.25" customHeight="1" x14ac:dyDescent="0.2">
      <c r="B259" s="68">
        <v>382</v>
      </c>
      <c r="C259" s="881" t="s">
        <v>788</v>
      </c>
      <c r="D259" s="882"/>
      <c r="E259" s="73">
        <v>500000</v>
      </c>
      <c r="F259" s="73">
        <v>1306161.3999999999</v>
      </c>
      <c r="G259" s="73">
        <v>0</v>
      </c>
      <c r="H259" s="73">
        <v>0</v>
      </c>
      <c r="I259" s="73">
        <v>0</v>
      </c>
      <c r="J259" s="73">
        <v>0</v>
      </c>
      <c r="K259" s="73">
        <v>0</v>
      </c>
      <c r="L259" s="73">
        <v>0</v>
      </c>
      <c r="M259" s="73">
        <v>0</v>
      </c>
      <c r="N259" s="73">
        <v>0</v>
      </c>
      <c r="O259" s="73">
        <v>0</v>
      </c>
      <c r="P259" s="73">
        <v>0</v>
      </c>
      <c r="Q259" s="73">
        <v>1806161.4</v>
      </c>
      <c r="R259" s="74"/>
      <c r="S259" s="74"/>
    </row>
    <row r="260" spans="2:19" ht="17.25" customHeight="1" x14ac:dyDescent="0.2">
      <c r="B260" s="70">
        <v>38201</v>
      </c>
      <c r="C260" s="883" t="s">
        <v>144</v>
      </c>
      <c r="D260" s="884"/>
      <c r="E260" s="71">
        <v>500000</v>
      </c>
      <c r="F260" s="71">
        <v>1306161.3999999999</v>
      </c>
      <c r="G260" s="71">
        <v>0</v>
      </c>
      <c r="H260" s="71">
        <v>0</v>
      </c>
      <c r="I260" s="71">
        <v>0</v>
      </c>
      <c r="J260" s="71">
        <v>0</v>
      </c>
      <c r="K260" s="71">
        <v>0</v>
      </c>
      <c r="L260" s="71">
        <v>0</v>
      </c>
      <c r="M260" s="71">
        <v>0</v>
      </c>
      <c r="N260" s="71">
        <v>0</v>
      </c>
      <c r="O260" s="71">
        <v>0</v>
      </c>
      <c r="P260" s="71">
        <v>0</v>
      </c>
      <c r="Q260" s="72">
        <v>1806161.4</v>
      </c>
      <c r="R260" s="75"/>
      <c r="S260" s="75"/>
    </row>
    <row r="261" spans="2:19" s="57" customFormat="1" ht="17.25" hidden="1" customHeight="1" x14ac:dyDescent="0.2">
      <c r="B261" s="68">
        <v>383</v>
      </c>
      <c r="C261" s="881" t="s">
        <v>789</v>
      </c>
      <c r="D261" s="882"/>
      <c r="E261" s="73">
        <v>0</v>
      </c>
      <c r="F261" s="73">
        <v>0</v>
      </c>
      <c r="G261" s="73">
        <v>0</v>
      </c>
      <c r="H261" s="73">
        <v>0</v>
      </c>
      <c r="I261" s="73">
        <v>0</v>
      </c>
      <c r="J261" s="73">
        <v>0</v>
      </c>
      <c r="K261" s="73">
        <v>0</v>
      </c>
      <c r="L261" s="73">
        <v>0</v>
      </c>
      <c r="M261" s="73">
        <v>0</v>
      </c>
      <c r="N261" s="73">
        <v>0</v>
      </c>
      <c r="O261" s="73">
        <v>0</v>
      </c>
      <c r="P261" s="73">
        <v>0</v>
      </c>
      <c r="Q261" s="73">
        <v>0</v>
      </c>
      <c r="R261" s="74"/>
      <c r="S261" s="74"/>
    </row>
    <row r="262" spans="2:19" ht="17.25" hidden="1" customHeight="1" x14ac:dyDescent="0.2">
      <c r="B262" s="70">
        <v>38301</v>
      </c>
      <c r="C262" s="883" t="s">
        <v>145</v>
      </c>
      <c r="D262" s="884"/>
      <c r="E262" s="71">
        <v>0</v>
      </c>
      <c r="F262" s="71">
        <v>0</v>
      </c>
      <c r="G262" s="71">
        <v>0</v>
      </c>
      <c r="H262" s="71">
        <v>0</v>
      </c>
      <c r="I262" s="71">
        <v>0</v>
      </c>
      <c r="J262" s="71">
        <v>0</v>
      </c>
      <c r="K262" s="71">
        <v>0</v>
      </c>
      <c r="L262" s="71">
        <v>0</v>
      </c>
      <c r="M262" s="71">
        <v>0</v>
      </c>
      <c r="N262" s="71">
        <v>0</v>
      </c>
      <c r="O262" s="71">
        <v>0</v>
      </c>
      <c r="P262" s="71">
        <v>0</v>
      </c>
      <c r="Q262" s="72">
        <v>0</v>
      </c>
      <c r="R262" s="75"/>
      <c r="S262" s="75"/>
    </row>
    <row r="263" spans="2:19" s="57" customFormat="1" ht="17.25" customHeight="1" x14ac:dyDescent="0.2">
      <c r="B263" s="68">
        <v>3900</v>
      </c>
      <c r="C263" s="881" t="s">
        <v>229</v>
      </c>
      <c r="D263" s="882"/>
      <c r="E263" s="73">
        <v>11424</v>
      </c>
      <c r="F263" s="73">
        <v>11426</v>
      </c>
      <c r="G263" s="73">
        <v>11426</v>
      </c>
      <c r="H263" s="73">
        <v>11426</v>
      </c>
      <c r="I263" s="73">
        <v>11426</v>
      </c>
      <c r="J263" s="73">
        <v>11426</v>
      </c>
      <c r="K263" s="73">
        <v>11426</v>
      </c>
      <c r="L263" s="73">
        <v>11426</v>
      </c>
      <c r="M263" s="73">
        <v>11426</v>
      </c>
      <c r="N263" s="73">
        <v>11426</v>
      </c>
      <c r="O263" s="73">
        <v>11426</v>
      </c>
      <c r="P263" s="73">
        <v>11426</v>
      </c>
      <c r="Q263" s="73">
        <v>137110</v>
      </c>
      <c r="R263" s="74"/>
      <c r="S263" s="74"/>
    </row>
    <row r="264" spans="2:19" s="57" customFormat="1" ht="17.25" hidden="1" customHeight="1" x14ac:dyDescent="0.2">
      <c r="B264" s="68">
        <v>391</v>
      </c>
      <c r="C264" s="881" t="s">
        <v>790</v>
      </c>
      <c r="D264" s="882"/>
      <c r="E264" s="73">
        <v>0</v>
      </c>
      <c r="F264" s="73">
        <v>0</v>
      </c>
      <c r="G264" s="73">
        <v>0</v>
      </c>
      <c r="H264" s="73">
        <v>0</v>
      </c>
      <c r="I264" s="73">
        <v>0</v>
      </c>
      <c r="J264" s="73">
        <v>0</v>
      </c>
      <c r="K264" s="73">
        <v>0</v>
      </c>
      <c r="L264" s="73">
        <v>0</v>
      </c>
      <c r="M264" s="73">
        <v>0</v>
      </c>
      <c r="N264" s="73">
        <v>0</v>
      </c>
      <c r="O264" s="73">
        <v>0</v>
      </c>
      <c r="P264" s="73">
        <v>0</v>
      </c>
      <c r="Q264" s="73">
        <v>0</v>
      </c>
      <c r="R264" s="74"/>
      <c r="S264" s="74"/>
    </row>
    <row r="265" spans="2:19" ht="17.25" hidden="1" customHeight="1" x14ac:dyDescent="0.2">
      <c r="B265" s="70">
        <v>39101</v>
      </c>
      <c r="C265" s="883" t="s">
        <v>791</v>
      </c>
      <c r="D265" s="884"/>
      <c r="E265" s="71">
        <v>0</v>
      </c>
      <c r="F265" s="71">
        <v>0</v>
      </c>
      <c r="G265" s="71">
        <v>0</v>
      </c>
      <c r="H265" s="71">
        <v>0</v>
      </c>
      <c r="I265" s="71">
        <v>0</v>
      </c>
      <c r="J265" s="71">
        <v>0</v>
      </c>
      <c r="K265" s="71">
        <v>0</v>
      </c>
      <c r="L265" s="71">
        <v>0</v>
      </c>
      <c r="M265" s="71">
        <v>0</v>
      </c>
      <c r="N265" s="71">
        <v>0</v>
      </c>
      <c r="O265" s="71">
        <v>0</v>
      </c>
      <c r="P265" s="71">
        <v>0</v>
      </c>
      <c r="Q265" s="72">
        <v>0</v>
      </c>
      <c r="R265" s="75"/>
      <c r="S265" s="75"/>
    </row>
    <row r="266" spans="2:19" s="57" customFormat="1" ht="17.25" customHeight="1" x14ac:dyDescent="0.2">
      <c r="B266" s="68">
        <v>392</v>
      </c>
      <c r="C266" s="881" t="s">
        <v>792</v>
      </c>
      <c r="D266" s="882"/>
      <c r="E266" s="73">
        <v>5904</v>
      </c>
      <c r="F266" s="73">
        <v>5906</v>
      </c>
      <c r="G266" s="73">
        <v>5906</v>
      </c>
      <c r="H266" s="73">
        <v>5906</v>
      </c>
      <c r="I266" s="73">
        <v>5906</v>
      </c>
      <c r="J266" s="73">
        <v>5906</v>
      </c>
      <c r="K266" s="73">
        <v>5906</v>
      </c>
      <c r="L266" s="73">
        <v>5906</v>
      </c>
      <c r="M266" s="73">
        <v>5906</v>
      </c>
      <c r="N266" s="73">
        <v>5906</v>
      </c>
      <c r="O266" s="73">
        <v>5906</v>
      </c>
      <c r="P266" s="73">
        <v>5906</v>
      </c>
      <c r="Q266" s="73">
        <v>70870</v>
      </c>
      <c r="R266" s="74"/>
      <c r="S266" s="74"/>
    </row>
    <row r="267" spans="2:19" ht="17.25" customHeight="1" x14ac:dyDescent="0.2">
      <c r="B267" s="70">
        <v>39201</v>
      </c>
      <c r="C267" s="883" t="s">
        <v>146</v>
      </c>
      <c r="D267" s="884"/>
      <c r="E267" s="71">
        <v>5904</v>
      </c>
      <c r="F267" s="71">
        <v>5906</v>
      </c>
      <c r="G267" s="71">
        <v>5906</v>
      </c>
      <c r="H267" s="71">
        <v>5906</v>
      </c>
      <c r="I267" s="71">
        <v>5906</v>
      </c>
      <c r="J267" s="71">
        <v>5906</v>
      </c>
      <c r="K267" s="71">
        <v>5906</v>
      </c>
      <c r="L267" s="71">
        <v>5906</v>
      </c>
      <c r="M267" s="71">
        <v>5906</v>
      </c>
      <c r="N267" s="71">
        <v>5906</v>
      </c>
      <c r="O267" s="71">
        <v>5906</v>
      </c>
      <c r="P267" s="71">
        <v>5906</v>
      </c>
      <c r="Q267" s="72">
        <v>70870</v>
      </c>
      <c r="R267" s="75"/>
      <c r="S267" s="75"/>
    </row>
    <row r="268" spans="2:19" s="57" customFormat="1" ht="17.25" hidden="1" customHeight="1" x14ac:dyDescent="0.2">
      <c r="B268" s="68">
        <v>393</v>
      </c>
      <c r="C268" s="881" t="s">
        <v>793</v>
      </c>
      <c r="D268" s="882"/>
      <c r="E268" s="73">
        <v>0</v>
      </c>
      <c r="F268" s="73">
        <v>0</v>
      </c>
      <c r="G268" s="73">
        <v>0</v>
      </c>
      <c r="H268" s="73">
        <v>0</v>
      </c>
      <c r="I268" s="73">
        <v>0</v>
      </c>
      <c r="J268" s="73">
        <v>0</v>
      </c>
      <c r="K268" s="73">
        <v>0</v>
      </c>
      <c r="L268" s="73">
        <v>0</v>
      </c>
      <c r="M268" s="73">
        <v>0</v>
      </c>
      <c r="N268" s="73">
        <v>0</v>
      </c>
      <c r="O268" s="73">
        <v>0</v>
      </c>
      <c r="P268" s="73">
        <v>0</v>
      </c>
      <c r="Q268" s="73">
        <v>0</v>
      </c>
      <c r="R268" s="74"/>
      <c r="S268" s="74"/>
    </row>
    <row r="269" spans="2:19" ht="17.25" hidden="1" customHeight="1" x14ac:dyDescent="0.2">
      <c r="B269" s="70">
        <v>39301</v>
      </c>
      <c r="C269" s="883" t="s">
        <v>794</v>
      </c>
      <c r="D269" s="884"/>
      <c r="E269" s="71">
        <v>0</v>
      </c>
      <c r="F269" s="71">
        <v>0</v>
      </c>
      <c r="G269" s="71">
        <v>0</v>
      </c>
      <c r="H269" s="71">
        <v>0</v>
      </c>
      <c r="I269" s="71">
        <v>0</v>
      </c>
      <c r="J269" s="71">
        <v>0</v>
      </c>
      <c r="K269" s="71">
        <v>0</v>
      </c>
      <c r="L269" s="71">
        <v>0</v>
      </c>
      <c r="M269" s="71">
        <v>0</v>
      </c>
      <c r="N269" s="71">
        <v>0</v>
      </c>
      <c r="O269" s="71">
        <v>0</v>
      </c>
      <c r="P269" s="71">
        <v>0</v>
      </c>
      <c r="Q269" s="72">
        <v>0</v>
      </c>
      <c r="R269" s="75"/>
      <c r="S269" s="75"/>
    </row>
    <row r="270" spans="2:19" s="57" customFormat="1" ht="17.25" hidden="1" customHeight="1" x14ac:dyDescent="0.2">
      <c r="B270" s="68">
        <v>395</v>
      </c>
      <c r="C270" s="881" t="s">
        <v>795</v>
      </c>
      <c r="D270" s="882"/>
      <c r="E270" s="73">
        <v>0</v>
      </c>
      <c r="F270" s="73">
        <v>0</v>
      </c>
      <c r="G270" s="73">
        <v>0</v>
      </c>
      <c r="H270" s="73">
        <v>0</v>
      </c>
      <c r="I270" s="73">
        <v>0</v>
      </c>
      <c r="J270" s="73">
        <v>0</v>
      </c>
      <c r="K270" s="73">
        <v>0</v>
      </c>
      <c r="L270" s="73">
        <v>0</v>
      </c>
      <c r="M270" s="73">
        <v>0</v>
      </c>
      <c r="N270" s="73">
        <v>0</v>
      </c>
      <c r="O270" s="73">
        <v>0</v>
      </c>
      <c r="P270" s="73">
        <v>0</v>
      </c>
      <c r="Q270" s="73">
        <v>0</v>
      </c>
      <c r="R270" s="74"/>
      <c r="S270" s="74"/>
    </row>
    <row r="271" spans="2:19" ht="17.25" hidden="1" customHeight="1" x14ac:dyDescent="0.2">
      <c r="B271" s="70">
        <v>39501</v>
      </c>
      <c r="C271" s="883" t="s">
        <v>147</v>
      </c>
      <c r="D271" s="884"/>
      <c r="E271" s="71">
        <v>0</v>
      </c>
      <c r="F271" s="71">
        <v>0</v>
      </c>
      <c r="G271" s="71">
        <v>0</v>
      </c>
      <c r="H271" s="71">
        <v>0</v>
      </c>
      <c r="I271" s="71">
        <v>0</v>
      </c>
      <c r="J271" s="71">
        <v>0</v>
      </c>
      <c r="K271" s="71">
        <v>0</v>
      </c>
      <c r="L271" s="71">
        <v>0</v>
      </c>
      <c r="M271" s="71">
        <v>0</v>
      </c>
      <c r="N271" s="71">
        <v>0</v>
      </c>
      <c r="O271" s="71">
        <v>0</v>
      </c>
      <c r="P271" s="71">
        <v>0</v>
      </c>
      <c r="Q271" s="72">
        <v>0</v>
      </c>
      <c r="R271" s="75"/>
      <c r="S271" s="75"/>
    </row>
    <row r="272" spans="2:19" s="57" customFormat="1" ht="17.25" customHeight="1" x14ac:dyDescent="0.2">
      <c r="B272" s="68" t="s">
        <v>796</v>
      </c>
      <c r="C272" s="881" t="s">
        <v>797</v>
      </c>
      <c r="D272" s="882"/>
      <c r="E272" s="73">
        <v>5520</v>
      </c>
      <c r="F272" s="73">
        <v>5520</v>
      </c>
      <c r="G272" s="73">
        <v>5520</v>
      </c>
      <c r="H272" s="73">
        <v>5520</v>
      </c>
      <c r="I272" s="73">
        <v>5520</v>
      </c>
      <c r="J272" s="73">
        <v>5520</v>
      </c>
      <c r="K272" s="73">
        <v>5520</v>
      </c>
      <c r="L272" s="73">
        <v>5520</v>
      </c>
      <c r="M272" s="73">
        <v>5520</v>
      </c>
      <c r="N272" s="73">
        <v>5520</v>
      </c>
      <c r="O272" s="73">
        <v>5520</v>
      </c>
      <c r="P272" s="73">
        <v>5520</v>
      </c>
      <c r="Q272" s="73">
        <v>66240</v>
      </c>
      <c r="R272" s="74"/>
      <c r="S272" s="74"/>
    </row>
    <row r="273" spans="2:19" ht="17.25" customHeight="1" x14ac:dyDescent="0.2">
      <c r="B273" s="70" t="s">
        <v>798</v>
      </c>
      <c r="C273" s="883" t="s">
        <v>148</v>
      </c>
      <c r="D273" s="884"/>
      <c r="E273" s="71">
        <v>5520</v>
      </c>
      <c r="F273" s="71">
        <v>5520</v>
      </c>
      <c r="G273" s="71">
        <v>5520</v>
      </c>
      <c r="H273" s="71">
        <v>5520</v>
      </c>
      <c r="I273" s="71">
        <v>5520</v>
      </c>
      <c r="J273" s="71">
        <v>5520</v>
      </c>
      <c r="K273" s="71">
        <v>5520</v>
      </c>
      <c r="L273" s="71">
        <v>5520</v>
      </c>
      <c r="M273" s="71">
        <v>5520</v>
      </c>
      <c r="N273" s="71">
        <v>5520</v>
      </c>
      <c r="O273" s="71">
        <v>5520</v>
      </c>
      <c r="P273" s="71">
        <v>5520</v>
      </c>
      <c r="Q273" s="72">
        <v>66240</v>
      </c>
      <c r="R273" s="75"/>
      <c r="S273" s="75"/>
    </row>
    <row r="274" spans="2:19" s="57" customFormat="1" ht="17.25" hidden="1" customHeight="1" x14ac:dyDescent="0.2">
      <c r="B274" s="68">
        <v>399</v>
      </c>
      <c r="C274" s="881" t="s">
        <v>229</v>
      </c>
      <c r="D274" s="882"/>
      <c r="E274" s="73">
        <v>0</v>
      </c>
      <c r="F274" s="73">
        <v>0</v>
      </c>
      <c r="G274" s="73">
        <v>0</v>
      </c>
      <c r="H274" s="73">
        <v>0</v>
      </c>
      <c r="I274" s="73">
        <v>0</v>
      </c>
      <c r="J274" s="73">
        <v>0</v>
      </c>
      <c r="K274" s="73">
        <v>0</v>
      </c>
      <c r="L274" s="73">
        <v>0</v>
      </c>
      <c r="M274" s="73">
        <v>0</v>
      </c>
      <c r="N274" s="73">
        <v>0</v>
      </c>
      <c r="O274" s="73">
        <v>0</v>
      </c>
      <c r="P274" s="73">
        <v>0</v>
      </c>
      <c r="Q274" s="73">
        <v>0</v>
      </c>
      <c r="R274" s="74"/>
      <c r="S274" s="74"/>
    </row>
    <row r="275" spans="2:19" ht="17.25" hidden="1" customHeight="1" x14ac:dyDescent="0.2">
      <c r="B275" s="70">
        <v>39901</v>
      </c>
      <c r="C275" s="883" t="s">
        <v>799</v>
      </c>
      <c r="D275" s="884"/>
      <c r="E275" s="71">
        <v>0</v>
      </c>
      <c r="F275" s="71">
        <v>0</v>
      </c>
      <c r="G275" s="71">
        <v>0</v>
      </c>
      <c r="H275" s="71">
        <v>0</v>
      </c>
      <c r="I275" s="71">
        <v>0</v>
      </c>
      <c r="J275" s="71">
        <v>0</v>
      </c>
      <c r="K275" s="71">
        <v>0</v>
      </c>
      <c r="L275" s="71">
        <v>0</v>
      </c>
      <c r="M275" s="71">
        <v>0</v>
      </c>
      <c r="N275" s="71">
        <v>0</v>
      </c>
      <c r="O275" s="71">
        <v>0</v>
      </c>
      <c r="P275" s="71"/>
      <c r="Q275" s="72">
        <v>0</v>
      </c>
      <c r="R275" s="75"/>
      <c r="S275" s="75"/>
    </row>
    <row r="276" spans="2:19" ht="17.25" hidden="1" customHeight="1" x14ac:dyDescent="0.2">
      <c r="B276" s="70">
        <v>39902</v>
      </c>
      <c r="C276" s="883" t="s">
        <v>800</v>
      </c>
      <c r="D276" s="884"/>
      <c r="E276" s="71">
        <v>0</v>
      </c>
      <c r="F276" s="71">
        <v>0</v>
      </c>
      <c r="G276" s="71">
        <v>0</v>
      </c>
      <c r="H276" s="71">
        <v>0</v>
      </c>
      <c r="I276" s="71">
        <v>0</v>
      </c>
      <c r="J276" s="71">
        <v>0</v>
      </c>
      <c r="K276" s="71">
        <v>0</v>
      </c>
      <c r="L276" s="71">
        <v>0</v>
      </c>
      <c r="M276" s="71">
        <v>0</v>
      </c>
      <c r="N276" s="71">
        <v>0</v>
      </c>
      <c r="O276" s="71">
        <v>0</v>
      </c>
      <c r="P276" s="71"/>
      <c r="Q276" s="72">
        <v>0</v>
      </c>
      <c r="R276" s="75"/>
      <c r="S276" s="75"/>
    </row>
    <row r="277" spans="2:19" s="66" customFormat="1" ht="17.25" hidden="1" customHeight="1" x14ac:dyDescent="0.25">
      <c r="B277" s="64">
        <v>4000</v>
      </c>
      <c r="C277" s="877" t="s">
        <v>38</v>
      </c>
      <c r="D277" s="886"/>
      <c r="E277" s="67">
        <v>0</v>
      </c>
      <c r="F277" s="67">
        <v>0</v>
      </c>
      <c r="G277" s="67">
        <v>0</v>
      </c>
      <c r="H277" s="67">
        <v>0</v>
      </c>
      <c r="I277" s="67">
        <v>0</v>
      </c>
      <c r="J277" s="67">
        <v>0</v>
      </c>
      <c r="K277" s="67">
        <v>0</v>
      </c>
      <c r="L277" s="67">
        <v>0</v>
      </c>
      <c r="M277" s="67">
        <v>0</v>
      </c>
      <c r="N277" s="67">
        <v>0</v>
      </c>
      <c r="O277" s="67">
        <v>0</v>
      </c>
      <c r="P277" s="67">
        <v>0</v>
      </c>
      <c r="Q277" s="67">
        <v>0</v>
      </c>
    </row>
    <row r="278" spans="2:19" s="57" customFormat="1" ht="17.25" hidden="1" customHeight="1" x14ac:dyDescent="0.2">
      <c r="B278" s="68">
        <v>4100</v>
      </c>
      <c r="C278" s="881" t="s">
        <v>801</v>
      </c>
      <c r="D278" s="882"/>
      <c r="E278" s="73">
        <v>0</v>
      </c>
      <c r="F278" s="73">
        <v>0</v>
      </c>
      <c r="G278" s="73">
        <v>0</v>
      </c>
      <c r="H278" s="73">
        <v>0</v>
      </c>
      <c r="I278" s="73">
        <v>0</v>
      </c>
      <c r="J278" s="73">
        <v>0</v>
      </c>
      <c r="K278" s="73">
        <v>0</v>
      </c>
      <c r="L278" s="73">
        <v>0</v>
      </c>
      <c r="M278" s="73">
        <v>0</v>
      </c>
      <c r="N278" s="73">
        <v>0</v>
      </c>
      <c r="O278" s="73">
        <v>0</v>
      </c>
      <c r="P278" s="73">
        <v>0</v>
      </c>
      <c r="Q278" s="73">
        <v>0</v>
      </c>
      <c r="R278" s="74"/>
      <c r="S278" s="74"/>
    </row>
    <row r="279" spans="2:19" s="57" customFormat="1" ht="25.5" hidden="1" customHeight="1" x14ac:dyDescent="0.2">
      <c r="B279" s="68">
        <v>415</v>
      </c>
      <c r="C279" s="881" t="s">
        <v>802</v>
      </c>
      <c r="D279" s="882"/>
      <c r="E279" s="73">
        <v>0</v>
      </c>
      <c r="F279" s="73">
        <v>0</v>
      </c>
      <c r="G279" s="73">
        <v>0</v>
      </c>
      <c r="H279" s="73">
        <v>0</v>
      </c>
      <c r="I279" s="73">
        <v>0</v>
      </c>
      <c r="J279" s="73">
        <v>0</v>
      </c>
      <c r="K279" s="73">
        <v>0</v>
      </c>
      <c r="L279" s="73">
        <v>0</v>
      </c>
      <c r="M279" s="73">
        <v>0</v>
      </c>
      <c r="N279" s="73">
        <v>0</v>
      </c>
      <c r="O279" s="73">
        <v>0</v>
      </c>
      <c r="P279" s="73">
        <v>0</v>
      </c>
      <c r="Q279" s="73">
        <v>0</v>
      </c>
      <c r="R279" s="74"/>
      <c r="S279" s="74"/>
    </row>
    <row r="280" spans="2:19" ht="17.25" hidden="1" customHeight="1" x14ac:dyDescent="0.2">
      <c r="B280" s="70">
        <v>41501</v>
      </c>
      <c r="C280" s="883" t="s">
        <v>803</v>
      </c>
      <c r="D280" s="884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2">
        <v>0</v>
      </c>
      <c r="R280" s="75"/>
      <c r="S280" s="75"/>
    </row>
    <row r="281" spans="2:19" ht="17.25" hidden="1" customHeight="1" x14ac:dyDescent="0.2">
      <c r="B281" s="70">
        <v>41502</v>
      </c>
      <c r="C281" s="883" t="s">
        <v>804</v>
      </c>
      <c r="D281" s="884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2">
        <v>0</v>
      </c>
      <c r="R281" s="75"/>
      <c r="S281" s="75"/>
    </row>
    <row r="282" spans="2:19" s="57" customFormat="1" ht="17.25" hidden="1" customHeight="1" x14ac:dyDescent="0.2">
      <c r="B282" s="68">
        <v>4300</v>
      </c>
      <c r="C282" s="881" t="s">
        <v>46</v>
      </c>
      <c r="D282" s="882"/>
      <c r="E282" s="73">
        <v>0</v>
      </c>
      <c r="F282" s="73">
        <v>0</v>
      </c>
      <c r="G282" s="73">
        <v>0</v>
      </c>
      <c r="H282" s="73">
        <v>0</v>
      </c>
      <c r="I282" s="73">
        <v>0</v>
      </c>
      <c r="J282" s="73">
        <v>0</v>
      </c>
      <c r="K282" s="73">
        <v>0</v>
      </c>
      <c r="L282" s="73">
        <v>0</v>
      </c>
      <c r="M282" s="73">
        <v>0</v>
      </c>
      <c r="N282" s="73">
        <v>0</v>
      </c>
      <c r="O282" s="73">
        <v>0</v>
      </c>
      <c r="P282" s="73">
        <v>0</v>
      </c>
      <c r="Q282" s="73">
        <v>0</v>
      </c>
      <c r="R282" s="74"/>
      <c r="S282" s="74"/>
    </row>
    <row r="283" spans="2:19" s="57" customFormat="1" ht="17.25" hidden="1" customHeight="1" x14ac:dyDescent="0.2">
      <c r="B283" s="68">
        <v>436</v>
      </c>
      <c r="C283" s="881" t="s">
        <v>805</v>
      </c>
      <c r="D283" s="882"/>
      <c r="E283" s="73">
        <v>0</v>
      </c>
      <c r="F283" s="73">
        <v>0</v>
      </c>
      <c r="G283" s="73">
        <v>0</v>
      </c>
      <c r="H283" s="73">
        <v>0</v>
      </c>
      <c r="I283" s="73">
        <v>0</v>
      </c>
      <c r="J283" s="73">
        <v>0</v>
      </c>
      <c r="K283" s="73">
        <v>0</v>
      </c>
      <c r="L283" s="73">
        <v>0</v>
      </c>
      <c r="M283" s="73">
        <v>0</v>
      </c>
      <c r="N283" s="73">
        <v>0</v>
      </c>
      <c r="O283" s="73">
        <v>0</v>
      </c>
      <c r="P283" s="73">
        <v>0</v>
      </c>
      <c r="Q283" s="73">
        <v>0</v>
      </c>
      <c r="R283" s="74"/>
      <c r="S283" s="74"/>
    </row>
    <row r="284" spans="2:19" ht="17.25" hidden="1" customHeight="1" x14ac:dyDescent="0.2">
      <c r="B284" s="70">
        <v>43601</v>
      </c>
      <c r="C284" s="883" t="s">
        <v>806</v>
      </c>
      <c r="D284" s="884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2">
        <v>0</v>
      </c>
      <c r="R284" s="75"/>
      <c r="S284" s="75"/>
    </row>
    <row r="285" spans="2:19" ht="17.25" hidden="1" customHeight="1" x14ac:dyDescent="0.2">
      <c r="B285" s="70" t="s">
        <v>807</v>
      </c>
      <c r="C285" s="883" t="s">
        <v>808</v>
      </c>
      <c r="D285" s="884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2">
        <v>0</v>
      </c>
      <c r="R285" s="75"/>
      <c r="S285" s="75"/>
    </row>
    <row r="286" spans="2:19" ht="17.25" hidden="1" customHeight="1" x14ac:dyDescent="0.2">
      <c r="B286" s="70" t="s">
        <v>809</v>
      </c>
      <c r="C286" s="883" t="s">
        <v>810</v>
      </c>
      <c r="D286" s="884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2">
        <v>0</v>
      </c>
      <c r="R286" s="75"/>
      <c r="S286" s="75"/>
    </row>
    <row r="287" spans="2:19" ht="17.25" hidden="1" customHeight="1" x14ac:dyDescent="0.2">
      <c r="B287" s="70" t="s">
        <v>811</v>
      </c>
      <c r="C287" s="883" t="s">
        <v>812</v>
      </c>
      <c r="D287" s="884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2">
        <v>0</v>
      </c>
      <c r="R287" s="75"/>
      <c r="S287" s="75"/>
    </row>
    <row r="288" spans="2:19" ht="17.25" hidden="1" customHeight="1" x14ac:dyDescent="0.2">
      <c r="B288" s="70" t="s">
        <v>813</v>
      </c>
      <c r="C288" s="883" t="s">
        <v>814</v>
      </c>
      <c r="D288" s="884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2">
        <v>0</v>
      </c>
      <c r="R288" s="75"/>
      <c r="S288" s="75"/>
    </row>
    <row r="289" spans="2:19" s="57" customFormat="1" ht="17.25" hidden="1" customHeight="1" x14ac:dyDescent="0.2">
      <c r="B289" s="68">
        <v>4400</v>
      </c>
      <c r="C289" s="881" t="s">
        <v>47</v>
      </c>
      <c r="D289" s="882"/>
      <c r="E289" s="73">
        <v>0</v>
      </c>
      <c r="F289" s="73">
        <v>0</v>
      </c>
      <c r="G289" s="73">
        <v>0</v>
      </c>
      <c r="H289" s="73">
        <v>0</v>
      </c>
      <c r="I289" s="73">
        <v>0</v>
      </c>
      <c r="J289" s="73">
        <v>0</v>
      </c>
      <c r="K289" s="73">
        <v>0</v>
      </c>
      <c r="L289" s="73">
        <v>0</v>
      </c>
      <c r="M289" s="73">
        <v>0</v>
      </c>
      <c r="N289" s="73">
        <v>0</v>
      </c>
      <c r="O289" s="73">
        <v>0</v>
      </c>
      <c r="P289" s="73">
        <v>0</v>
      </c>
      <c r="Q289" s="73">
        <v>0</v>
      </c>
      <c r="R289" s="74"/>
      <c r="S289" s="74"/>
    </row>
    <row r="290" spans="2:19" s="57" customFormat="1" ht="17.25" hidden="1" customHeight="1" x14ac:dyDescent="0.2">
      <c r="B290" s="68">
        <v>441</v>
      </c>
      <c r="C290" s="881" t="s">
        <v>815</v>
      </c>
      <c r="D290" s="882"/>
      <c r="E290" s="73">
        <v>0</v>
      </c>
      <c r="F290" s="73">
        <v>0</v>
      </c>
      <c r="G290" s="73">
        <v>0</v>
      </c>
      <c r="H290" s="73">
        <v>0</v>
      </c>
      <c r="I290" s="73">
        <v>0</v>
      </c>
      <c r="J290" s="73">
        <v>0</v>
      </c>
      <c r="K290" s="73">
        <v>0</v>
      </c>
      <c r="L290" s="73">
        <v>0</v>
      </c>
      <c r="M290" s="73">
        <v>0</v>
      </c>
      <c r="N290" s="73">
        <v>0</v>
      </c>
      <c r="O290" s="73">
        <v>0</v>
      </c>
      <c r="P290" s="73">
        <v>0</v>
      </c>
      <c r="Q290" s="73">
        <v>0</v>
      </c>
      <c r="R290" s="74"/>
      <c r="S290" s="74"/>
    </row>
    <row r="291" spans="2:19" ht="17.25" hidden="1" customHeight="1" x14ac:dyDescent="0.2">
      <c r="B291" s="70">
        <v>44101</v>
      </c>
      <c r="C291" s="883" t="s">
        <v>150</v>
      </c>
      <c r="D291" s="884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2">
        <v>0</v>
      </c>
      <c r="R291" s="75"/>
      <c r="S291" s="75"/>
    </row>
    <row r="292" spans="2:19" ht="17.25" hidden="1" customHeight="1" x14ac:dyDescent="0.2">
      <c r="B292" s="70">
        <v>44102</v>
      </c>
      <c r="C292" s="883" t="s">
        <v>816</v>
      </c>
      <c r="D292" s="884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2">
        <v>0</v>
      </c>
      <c r="R292" s="75"/>
      <c r="S292" s="75"/>
    </row>
    <row r="293" spans="2:19" s="57" customFormat="1" ht="17.25" hidden="1" customHeight="1" x14ac:dyDescent="0.2">
      <c r="B293" s="68">
        <v>442</v>
      </c>
      <c r="C293" s="881" t="s">
        <v>817</v>
      </c>
      <c r="D293" s="882"/>
      <c r="E293" s="73">
        <v>0</v>
      </c>
      <c r="F293" s="73">
        <v>0</v>
      </c>
      <c r="G293" s="73">
        <v>0</v>
      </c>
      <c r="H293" s="73">
        <v>0</v>
      </c>
      <c r="I293" s="73">
        <v>0</v>
      </c>
      <c r="J293" s="73">
        <v>0</v>
      </c>
      <c r="K293" s="73">
        <v>0</v>
      </c>
      <c r="L293" s="73">
        <v>0</v>
      </c>
      <c r="M293" s="73">
        <v>0</v>
      </c>
      <c r="N293" s="73">
        <v>0</v>
      </c>
      <c r="O293" s="73">
        <v>0</v>
      </c>
      <c r="P293" s="73">
        <v>0</v>
      </c>
      <c r="Q293" s="73">
        <v>0</v>
      </c>
      <c r="R293" s="74"/>
      <c r="S293" s="74"/>
    </row>
    <row r="294" spans="2:19" ht="17.25" hidden="1" customHeight="1" x14ac:dyDescent="0.2">
      <c r="B294" s="70">
        <v>44201</v>
      </c>
      <c r="C294" s="883" t="s">
        <v>151</v>
      </c>
      <c r="D294" s="884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2">
        <v>0</v>
      </c>
      <c r="R294" s="75"/>
      <c r="S294" s="75"/>
    </row>
    <row r="295" spans="2:19" ht="17.25" hidden="1" customHeight="1" x14ac:dyDescent="0.2">
      <c r="B295" s="70">
        <v>44203</v>
      </c>
      <c r="C295" s="883" t="s">
        <v>818</v>
      </c>
      <c r="D295" s="884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2">
        <v>0</v>
      </c>
      <c r="R295" s="75"/>
      <c r="S295" s="75"/>
    </row>
    <row r="296" spans="2:19" ht="17.25" hidden="1" customHeight="1" x14ac:dyDescent="0.2">
      <c r="B296" s="70">
        <v>44204</v>
      </c>
      <c r="C296" s="883" t="s">
        <v>152</v>
      </c>
      <c r="D296" s="884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2">
        <v>0</v>
      </c>
      <c r="R296" s="75"/>
      <c r="S296" s="75"/>
    </row>
    <row r="297" spans="2:19" s="57" customFormat="1" ht="17.25" hidden="1" customHeight="1" x14ac:dyDescent="0.2">
      <c r="B297" s="68">
        <v>443</v>
      </c>
      <c r="C297" s="881" t="s">
        <v>819</v>
      </c>
      <c r="D297" s="882"/>
      <c r="E297" s="73">
        <v>0</v>
      </c>
      <c r="F297" s="73">
        <v>0</v>
      </c>
      <c r="G297" s="73">
        <v>0</v>
      </c>
      <c r="H297" s="73">
        <v>0</v>
      </c>
      <c r="I297" s="73">
        <v>0</v>
      </c>
      <c r="J297" s="73">
        <v>0</v>
      </c>
      <c r="K297" s="73">
        <v>0</v>
      </c>
      <c r="L297" s="73">
        <v>0</v>
      </c>
      <c r="M297" s="73">
        <v>0</v>
      </c>
      <c r="N297" s="73">
        <v>0</v>
      </c>
      <c r="O297" s="73">
        <v>0</v>
      </c>
      <c r="P297" s="73">
        <v>0</v>
      </c>
      <c r="Q297" s="73">
        <v>0</v>
      </c>
      <c r="R297" s="74"/>
      <c r="S297" s="74"/>
    </row>
    <row r="298" spans="2:19" ht="17.25" hidden="1" customHeight="1" x14ac:dyDescent="0.2">
      <c r="B298" s="70">
        <v>44301</v>
      </c>
      <c r="C298" s="883" t="s">
        <v>820</v>
      </c>
      <c r="D298" s="884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2">
        <v>0</v>
      </c>
      <c r="R298" s="75"/>
      <c r="S298" s="75"/>
    </row>
    <row r="299" spans="2:19" ht="17.25" hidden="1" customHeight="1" x14ac:dyDescent="0.2">
      <c r="B299" s="70">
        <v>44302</v>
      </c>
      <c r="C299" s="883" t="s">
        <v>821</v>
      </c>
      <c r="D299" s="884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2">
        <v>0</v>
      </c>
      <c r="R299" s="75"/>
      <c r="S299" s="75"/>
    </row>
    <row r="300" spans="2:19" s="57" customFormat="1" ht="17.25" hidden="1" customHeight="1" x14ac:dyDescent="0.2">
      <c r="B300" s="68">
        <v>444</v>
      </c>
      <c r="C300" s="881" t="s">
        <v>822</v>
      </c>
      <c r="D300" s="882"/>
      <c r="E300" s="73">
        <v>0</v>
      </c>
      <c r="F300" s="73">
        <v>0</v>
      </c>
      <c r="G300" s="73">
        <v>0</v>
      </c>
      <c r="H300" s="73">
        <v>0</v>
      </c>
      <c r="I300" s="73">
        <v>0</v>
      </c>
      <c r="J300" s="73">
        <v>0</v>
      </c>
      <c r="K300" s="73">
        <v>0</v>
      </c>
      <c r="L300" s="73">
        <v>0</v>
      </c>
      <c r="M300" s="73">
        <v>0</v>
      </c>
      <c r="N300" s="73">
        <v>0</v>
      </c>
      <c r="O300" s="73">
        <v>0</v>
      </c>
      <c r="P300" s="73">
        <v>0</v>
      </c>
      <c r="Q300" s="73">
        <v>0</v>
      </c>
      <c r="R300" s="74"/>
      <c r="S300" s="74"/>
    </row>
    <row r="301" spans="2:19" ht="17.25" hidden="1" customHeight="1" x14ac:dyDescent="0.2">
      <c r="B301" s="70">
        <v>44401</v>
      </c>
      <c r="C301" s="883" t="s">
        <v>153</v>
      </c>
      <c r="D301" s="884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2">
        <v>0</v>
      </c>
      <c r="R301" s="75"/>
      <c r="S301" s="75"/>
    </row>
    <row r="302" spans="2:19" s="57" customFormat="1" ht="17.25" hidden="1" customHeight="1" x14ac:dyDescent="0.2">
      <c r="B302" s="68">
        <v>448</v>
      </c>
      <c r="C302" s="881" t="s">
        <v>823</v>
      </c>
      <c r="D302" s="882"/>
      <c r="E302" s="73">
        <v>0</v>
      </c>
      <c r="F302" s="73">
        <v>0</v>
      </c>
      <c r="G302" s="73">
        <v>0</v>
      </c>
      <c r="H302" s="73">
        <v>0</v>
      </c>
      <c r="I302" s="73">
        <v>0</v>
      </c>
      <c r="J302" s="73">
        <v>0</v>
      </c>
      <c r="K302" s="73">
        <v>0</v>
      </c>
      <c r="L302" s="73">
        <v>0</v>
      </c>
      <c r="M302" s="73">
        <v>0</v>
      </c>
      <c r="N302" s="73">
        <v>0</v>
      </c>
      <c r="O302" s="73">
        <v>0</v>
      </c>
      <c r="P302" s="73">
        <v>0</v>
      </c>
      <c r="Q302" s="73">
        <v>0</v>
      </c>
      <c r="R302" s="74"/>
      <c r="S302" s="74"/>
    </row>
    <row r="303" spans="2:19" ht="17.25" hidden="1" customHeight="1" x14ac:dyDescent="0.2">
      <c r="B303" s="70">
        <v>44801</v>
      </c>
      <c r="C303" s="883" t="s">
        <v>824</v>
      </c>
      <c r="D303" s="884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2">
        <v>0</v>
      </c>
      <c r="R303" s="75"/>
      <c r="S303" s="75"/>
    </row>
    <row r="304" spans="2:19" s="57" customFormat="1" ht="17.25" hidden="1" customHeight="1" x14ac:dyDescent="0.2">
      <c r="B304" s="68" t="s">
        <v>825</v>
      </c>
      <c r="C304" s="881" t="s">
        <v>48</v>
      </c>
      <c r="D304" s="882"/>
      <c r="E304" s="73">
        <v>0</v>
      </c>
      <c r="F304" s="73">
        <v>0</v>
      </c>
      <c r="G304" s="73">
        <v>0</v>
      </c>
      <c r="H304" s="73">
        <v>0</v>
      </c>
      <c r="I304" s="73">
        <v>0</v>
      </c>
      <c r="J304" s="73">
        <v>0</v>
      </c>
      <c r="K304" s="73">
        <v>0</v>
      </c>
      <c r="L304" s="73">
        <v>0</v>
      </c>
      <c r="M304" s="73">
        <v>0</v>
      </c>
      <c r="N304" s="73">
        <v>0</v>
      </c>
      <c r="O304" s="73">
        <v>0</v>
      </c>
      <c r="P304" s="73">
        <v>0</v>
      </c>
      <c r="Q304" s="73">
        <v>0</v>
      </c>
      <c r="R304" s="74"/>
      <c r="S304" s="74"/>
    </row>
    <row r="305" spans="2:19" s="57" customFormat="1" ht="17.25" hidden="1" customHeight="1" x14ac:dyDescent="0.2">
      <c r="B305" s="68" t="s">
        <v>826</v>
      </c>
      <c r="C305" s="881" t="s">
        <v>827</v>
      </c>
      <c r="D305" s="882"/>
      <c r="E305" s="73">
        <v>0</v>
      </c>
      <c r="F305" s="73">
        <v>0</v>
      </c>
      <c r="G305" s="73">
        <v>0</v>
      </c>
      <c r="H305" s="73">
        <v>0</v>
      </c>
      <c r="I305" s="73">
        <v>0</v>
      </c>
      <c r="J305" s="73">
        <v>0</v>
      </c>
      <c r="K305" s="73">
        <v>0</v>
      </c>
      <c r="L305" s="73">
        <v>0</v>
      </c>
      <c r="M305" s="73">
        <v>0</v>
      </c>
      <c r="N305" s="73">
        <v>0</v>
      </c>
      <c r="O305" s="73">
        <v>0</v>
      </c>
      <c r="P305" s="73">
        <v>0</v>
      </c>
      <c r="Q305" s="73">
        <v>0</v>
      </c>
      <c r="R305" s="74"/>
      <c r="S305" s="74"/>
    </row>
    <row r="306" spans="2:19" ht="17.25" hidden="1" customHeight="1" x14ac:dyDescent="0.2">
      <c r="B306" s="70" t="s">
        <v>828</v>
      </c>
      <c r="C306" s="883" t="s">
        <v>154</v>
      </c>
      <c r="D306" s="884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2">
        <v>0</v>
      </c>
      <c r="R306" s="75"/>
      <c r="S306" s="75"/>
    </row>
    <row r="307" spans="2:19" s="57" customFormat="1" ht="17.25" hidden="1" customHeight="1" x14ac:dyDescent="0.2">
      <c r="B307" s="68" t="s">
        <v>829</v>
      </c>
      <c r="C307" s="881" t="s">
        <v>830</v>
      </c>
      <c r="D307" s="882"/>
      <c r="E307" s="73">
        <v>0</v>
      </c>
      <c r="F307" s="73">
        <v>0</v>
      </c>
      <c r="G307" s="73">
        <v>0</v>
      </c>
      <c r="H307" s="73">
        <v>0</v>
      </c>
      <c r="I307" s="73">
        <v>0</v>
      </c>
      <c r="J307" s="73">
        <v>0</v>
      </c>
      <c r="K307" s="73">
        <v>0</v>
      </c>
      <c r="L307" s="73">
        <v>0</v>
      </c>
      <c r="M307" s="73">
        <v>0</v>
      </c>
      <c r="N307" s="73">
        <v>0</v>
      </c>
      <c r="O307" s="73">
        <v>0</v>
      </c>
      <c r="P307" s="73">
        <v>0</v>
      </c>
      <c r="Q307" s="73">
        <v>0</v>
      </c>
      <c r="R307" s="74"/>
      <c r="S307" s="74"/>
    </row>
    <row r="308" spans="2:19" ht="17.25" hidden="1" customHeight="1" x14ac:dyDescent="0.2">
      <c r="B308" s="70" t="s">
        <v>831</v>
      </c>
      <c r="C308" s="883" t="s">
        <v>155</v>
      </c>
      <c r="D308" s="884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2">
        <v>0</v>
      </c>
      <c r="R308" s="75"/>
      <c r="S308" s="75"/>
    </row>
    <row r="309" spans="2:19" s="57" customFormat="1" ht="17.25" hidden="1" customHeight="1" x14ac:dyDescent="0.2">
      <c r="B309" s="68" t="s">
        <v>832</v>
      </c>
      <c r="C309" s="881" t="s">
        <v>833</v>
      </c>
      <c r="D309" s="882"/>
      <c r="E309" s="73">
        <v>0</v>
      </c>
      <c r="F309" s="73">
        <v>0</v>
      </c>
      <c r="G309" s="73">
        <v>0</v>
      </c>
      <c r="H309" s="73">
        <v>0</v>
      </c>
      <c r="I309" s="73">
        <v>0</v>
      </c>
      <c r="J309" s="73">
        <v>0</v>
      </c>
      <c r="K309" s="73">
        <v>0</v>
      </c>
      <c r="L309" s="73">
        <v>0</v>
      </c>
      <c r="M309" s="73">
        <v>0</v>
      </c>
      <c r="N309" s="73">
        <v>0</v>
      </c>
      <c r="O309" s="73">
        <v>0</v>
      </c>
      <c r="P309" s="73">
        <v>0</v>
      </c>
      <c r="Q309" s="73">
        <v>0</v>
      </c>
      <c r="R309" s="74"/>
      <c r="S309" s="74"/>
    </row>
    <row r="310" spans="2:19" ht="17.25" hidden="1" customHeight="1" x14ac:dyDescent="0.2">
      <c r="B310" s="70" t="s">
        <v>834</v>
      </c>
      <c r="C310" s="883" t="s">
        <v>835</v>
      </c>
      <c r="D310" s="884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2">
        <v>0</v>
      </c>
      <c r="R310" s="75"/>
      <c r="S310" s="75"/>
    </row>
    <row r="311" spans="2:19" s="57" customFormat="1" ht="17.25" hidden="1" customHeight="1" x14ac:dyDescent="0.2">
      <c r="B311" s="68" t="s">
        <v>836</v>
      </c>
      <c r="C311" s="881" t="s">
        <v>49</v>
      </c>
      <c r="D311" s="882"/>
      <c r="E311" s="73">
        <v>0</v>
      </c>
      <c r="F311" s="73">
        <v>0</v>
      </c>
      <c r="G311" s="73">
        <v>0</v>
      </c>
      <c r="H311" s="73">
        <v>0</v>
      </c>
      <c r="I311" s="73">
        <v>0</v>
      </c>
      <c r="J311" s="73">
        <v>0</v>
      </c>
      <c r="K311" s="73">
        <v>0</v>
      </c>
      <c r="L311" s="73">
        <v>0</v>
      </c>
      <c r="M311" s="73">
        <v>0</v>
      </c>
      <c r="N311" s="73">
        <v>0</v>
      </c>
      <c r="O311" s="73">
        <v>0</v>
      </c>
      <c r="P311" s="73">
        <v>0</v>
      </c>
      <c r="Q311" s="73">
        <v>0</v>
      </c>
      <c r="R311" s="74"/>
      <c r="S311" s="74"/>
    </row>
    <row r="312" spans="2:19" s="57" customFormat="1" ht="17.25" hidden="1" customHeight="1" x14ac:dyDescent="0.2">
      <c r="B312" s="68" t="s">
        <v>837</v>
      </c>
      <c r="C312" s="881" t="s">
        <v>838</v>
      </c>
      <c r="D312" s="882"/>
      <c r="E312" s="73">
        <v>0</v>
      </c>
      <c r="F312" s="73">
        <v>0</v>
      </c>
      <c r="G312" s="73">
        <v>0</v>
      </c>
      <c r="H312" s="73">
        <v>0</v>
      </c>
      <c r="I312" s="73">
        <v>0</v>
      </c>
      <c r="J312" s="73">
        <v>0</v>
      </c>
      <c r="K312" s="73">
        <v>0</v>
      </c>
      <c r="L312" s="73">
        <v>0</v>
      </c>
      <c r="M312" s="73">
        <v>0</v>
      </c>
      <c r="N312" s="73">
        <v>0</v>
      </c>
      <c r="O312" s="73">
        <v>0</v>
      </c>
      <c r="P312" s="73">
        <v>0</v>
      </c>
      <c r="Q312" s="73">
        <v>0</v>
      </c>
      <c r="R312" s="74"/>
      <c r="S312" s="74"/>
    </row>
    <row r="313" spans="2:19" ht="17.25" hidden="1" customHeight="1" x14ac:dyDescent="0.2">
      <c r="B313" s="70" t="s">
        <v>839</v>
      </c>
      <c r="C313" s="883" t="s">
        <v>840</v>
      </c>
      <c r="D313" s="884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2">
        <v>0</v>
      </c>
      <c r="R313" s="75"/>
      <c r="S313" s="75"/>
    </row>
    <row r="314" spans="2:19" s="66" customFormat="1" ht="17.25" customHeight="1" x14ac:dyDescent="0.25">
      <c r="B314" s="64">
        <v>5000</v>
      </c>
      <c r="C314" s="877" t="s">
        <v>41</v>
      </c>
      <c r="D314" s="886"/>
      <c r="E314" s="67">
        <f>+E315+E349</f>
        <v>40000</v>
      </c>
      <c r="F314" s="67">
        <f t="shared" ref="F314:M314" si="0">+F315+F349</f>
        <v>40000</v>
      </c>
      <c r="G314" s="67">
        <f t="shared" si="0"/>
        <v>5000</v>
      </c>
      <c r="H314" s="67">
        <f t="shared" si="0"/>
        <v>5000</v>
      </c>
      <c r="I314" s="67">
        <f t="shared" si="0"/>
        <v>5000</v>
      </c>
      <c r="J314" s="67">
        <f t="shared" si="0"/>
        <v>0</v>
      </c>
      <c r="K314" s="67">
        <f t="shared" si="0"/>
        <v>25000</v>
      </c>
      <c r="L314" s="67">
        <f t="shared" si="0"/>
        <v>0</v>
      </c>
      <c r="M314" s="67">
        <f t="shared" si="0"/>
        <v>0</v>
      </c>
      <c r="N314" s="67">
        <v>0</v>
      </c>
      <c r="O314" s="67">
        <v>0</v>
      </c>
      <c r="P314" s="67">
        <v>0</v>
      </c>
      <c r="Q314" s="67">
        <v>190000</v>
      </c>
    </row>
    <row r="315" spans="2:19" s="57" customFormat="1" ht="17.25" customHeight="1" x14ac:dyDescent="0.2">
      <c r="B315" s="68">
        <v>5100</v>
      </c>
      <c r="C315" s="881" t="s">
        <v>10</v>
      </c>
      <c r="D315" s="882"/>
      <c r="E315" s="73">
        <v>5000</v>
      </c>
      <c r="F315" s="73">
        <v>5000</v>
      </c>
      <c r="G315" s="73">
        <v>5000</v>
      </c>
      <c r="H315" s="73">
        <v>5000</v>
      </c>
      <c r="I315" s="73">
        <v>5000</v>
      </c>
      <c r="J315" s="73">
        <v>0</v>
      </c>
      <c r="K315" s="73">
        <v>25000</v>
      </c>
      <c r="L315" s="73">
        <v>0</v>
      </c>
      <c r="M315" s="73">
        <v>0</v>
      </c>
      <c r="N315" s="73">
        <v>0</v>
      </c>
      <c r="O315" s="73">
        <v>0</v>
      </c>
      <c r="P315" s="73">
        <v>0</v>
      </c>
      <c r="Q315" s="73">
        <v>50000</v>
      </c>
      <c r="R315" s="74"/>
      <c r="S315" s="74"/>
    </row>
    <row r="316" spans="2:19" s="57" customFormat="1" ht="17.25" customHeight="1" x14ac:dyDescent="0.2">
      <c r="B316" s="68">
        <v>511</v>
      </c>
      <c r="C316" s="881" t="s">
        <v>841</v>
      </c>
      <c r="D316" s="882"/>
      <c r="E316" s="73">
        <v>5000</v>
      </c>
      <c r="F316" s="73">
        <v>5000</v>
      </c>
      <c r="G316" s="73">
        <v>5000</v>
      </c>
      <c r="H316" s="73">
        <v>5000</v>
      </c>
      <c r="I316" s="73">
        <v>5000</v>
      </c>
      <c r="J316" s="73">
        <v>0</v>
      </c>
      <c r="K316" s="73">
        <v>25000</v>
      </c>
      <c r="L316" s="73">
        <v>0</v>
      </c>
      <c r="M316" s="73">
        <v>0</v>
      </c>
      <c r="N316" s="73">
        <v>0</v>
      </c>
      <c r="O316" s="73">
        <v>0</v>
      </c>
      <c r="P316" s="73">
        <v>0</v>
      </c>
      <c r="Q316" s="73">
        <v>50000</v>
      </c>
      <c r="R316" s="74"/>
      <c r="S316" s="74"/>
    </row>
    <row r="317" spans="2:19" ht="17.25" customHeight="1" x14ac:dyDescent="0.2">
      <c r="B317" s="70">
        <v>51101</v>
      </c>
      <c r="C317" s="883" t="s">
        <v>842</v>
      </c>
      <c r="D317" s="884"/>
      <c r="E317" s="71">
        <v>5000</v>
      </c>
      <c r="F317" s="71">
        <v>5000</v>
      </c>
      <c r="G317" s="71">
        <v>5000</v>
      </c>
      <c r="H317" s="71">
        <v>5000</v>
      </c>
      <c r="I317" s="71">
        <v>5000</v>
      </c>
      <c r="J317" s="71">
        <v>0</v>
      </c>
      <c r="K317" s="71">
        <v>25000</v>
      </c>
      <c r="L317" s="71">
        <v>0</v>
      </c>
      <c r="M317" s="71">
        <v>0</v>
      </c>
      <c r="N317" s="71">
        <v>0</v>
      </c>
      <c r="O317" s="71">
        <v>0</v>
      </c>
      <c r="P317" s="71">
        <v>0</v>
      </c>
      <c r="Q317" s="72">
        <v>50000</v>
      </c>
      <c r="R317" s="75"/>
      <c r="S317" s="75"/>
    </row>
    <row r="318" spans="2:19" s="57" customFormat="1" ht="17.25" hidden="1" customHeight="1" x14ac:dyDescent="0.2">
      <c r="B318" s="68">
        <v>512</v>
      </c>
      <c r="C318" s="881" t="s">
        <v>843</v>
      </c>
      <c r="D318" s="882"/>
      <c r="E318" s="73">
        <v>0</v>
      </c>
      <c r="F318" s="73">
        <v>0</v>
      </c>
      <c r="G318" s="73">
        <v>0</v>
      </c>
      <c r="H318" s="73">
        <v>0</v>
      </c>
      <c r="I318" s="73">
        <v>0</v>
      </c>
      <c r="J318" s="73">
        <v>0</v>
      </c>
      <c r="K318" s="73">
        <v>0</v>
      </c>
      <c r="L318" s="73">
        <v>0</v>
      </c>
      <c r="M318" s="73">
        <v>0</v>
      </c>
      <c r="N318" s="73">
        <v>0</v>
      </c>
      <c r="O318" s="73">
        <v>0</v>
      </c>
      <c r="P318" s="73">
        <v>0</v>
      </c>
      <c r="Q318" s="73">
        <v>0</v>
      </c>
      <c r="R318" s="74"/>
      <c r="S318" s="74"/>
    </row>
    <row r="319" spans="2:19" ht="17.25" hidden="1" customHeight="1" x14ac:dyDescent="0.2">
      <c r="B319" s="70">
        <v>51201</v>
      </c>
      <c r="C319" s="883" t="s">
        <v>844</v>
      </c>
      <c r="D319" s="884"/>
      <c r="E319" s="71">
        <v>0</v>
      </c>
      <c r="F319" s="71">
        <v>0</v>
      </c>
      <c r="G319" s="71">
        <v>0</v>
      </c>
      <c r="H319" s="71">
        <v>0</v>
      </c>
      <c r="I319" s="71">
        <v>0</v>
      </c>
      <c r="J319" s="71">
        <v>0</v>
      </c>
      <c r="K319" s="71">
        <v>0</v>
      </c>
      <c r="L319" s="71">
        <v>0</v>
      </c>
      <c r="M319" s="71">
        <v>0</v>
      </c>
      <c r="N319" s="71">
        <v>0</v>
      </c>
      <c r="O319" s="71">
        <v>0</v>
      </c>
      <c r="P319" s="71">
        <v>0</v>
      </c>
      <c r="Q319" s="72">
        <v>0</v>
      </c>
      <c r="R319" s="75"/>
      <c r="S319" s="75"/>
    </row>
    <row r="320" spans="2:19" s="57" customFormat="1" ht="17.25" hidden="1" customHeight="1" x14ac:dyDescent="0.2">
      <c r="B320" s="68">
        <v>513</v>
      </c>
      <c r="C320" s="881" t="s">
        <v>845</v>
      </c>
      <c r="D320" s="882"/>
      <c r="E320" s="73">
        <v>0</v>
      </c>
      <c r="F320" s="73">
        <v>0</v>
      </c>
      <c r="G320" s="73">
        <v>0</v>
      </c>
      <c r="H320" s="73">
        <v>0</v>
      </c>
      <c r="I320" s="73">
        <v>0</v>
      </c>
      <c r="J320" s="73">
        <v>0</v>
      </c>
      <c r="K320" s="73">
        <v>0</v>
      </c>
      <c r="L320" s="73">
        <v>0</v>
      </c>
      <c r="M320" s="73">
        <v>0</v>
      </c>
      <c r="N320" s="73">
        <v>0</v>
      </c>
      <c r="O320" s="73">
        <v>0</v>
      </c>
      <c r="P320" s="73">
        <v>0</v>
      </c>
      <c r="Q320" s="73">
        <v>0</v>
      </c>
      <c r="R320" s="74"/>
      <c r="S320" s="74"/>
    </row>
    <row r="321" spans="2:19" ht="17.25" hidden="1" customHeight="1" x14ac:dyDescent="0.2">
      <c r="B321" s="70">
        <v>51301</v>
      </c>
      <c r="C321" s="883" t="s">
        <v>846</v>
      </c>
      <c r="D321" s="884"/>
      <c r="E321" s="71">
        <v>0</v>
      </c>
      <c r="F321" s="71">
        <v>0</v>
      </c>
      <c r="G321" s="71">
        <v>0</v>
      </c>
      <c r="H321" s="71">
        <v>0</v>
      </c>
      <c r="I321" s="71">
        <v>0</v>
      </c>
      <c r="J321" s="71">
        <v>0</v>
      </c>
      <c r="K321" s="71">
        <v>0</v>
      </c>
      <c r="L321" s="71">
        <v>0</v>
      </c>
      <c r="M321" s="71">
        <v>0</v>
      </c>
      <c r="N321" s="71">
        <v>0</v>
      </c>
      <c r="O321" s="71">
        <v>0</v>
      </c>
      <c r="P321" s="71">
        <v>0</v>
      </c>
      <c r="Q321" s="72">
        <v>0</v>
      </c>
      <c r="R321" s="75"/>
      <c r="S321" s="75"/>
    </row>
    <row r="322" spans="2:19" s="57" customFormat="1" ht="17.25" hidden="1" customHeight="1" x14ac:dyDescent="0.2">
      <c r="B322" s="68">
        <v>515</v>
      </c>
      <c r="C322" s="881" t="s">
        <v>847</v>
      </c>
      <c r="D322" s="882"/>
      <c r="E322" s="73">
        <v>0</v>
      </c>
      <c r="F322" s="73">
        <v>0</v>
      </c>
      <c r="G322" s="73">
        <v>0</v>
      </c>
      <c r="H322" s="73">
        <v>0</v>
      </c>
      <c r="I322" s="73">
        <v>0</v>
      </c>
      <c r="J322" s="73">
        <v>0</v>
      </c>
      <c r="K322" s="73">
        <v>0</v>
      </c>
      <c r="L322" s="73">
        <v>0</v>
      </c>
      <c r="M322" s="73">
        <v>0</v>
      </c>
      <c r="N322" s="73">
        <v>0</v>
      </c>
      <c r="O322" s="73">
        <v>0</v>
      </c>
      <c r="P322" s="73">
        <v>0</v>
      </c>
      <c r="Q322" s="73">
        <v>0</v>
      </c>
      <c r="R322" s="74"/>
      <c r="S322" s="74"/>
    </row>
    <row r="323" spans="2:19" ht="17.25" hidden="1" customHeight="1" x14ac:dyDescent="0.2">
      <c r="B323" s="70">
        <v>51501</v>
      </c>
      <c r="C323" s="883" t="s">
        <v>848</v>
      </c>
      <c r="D323" s="884"/>
      <c r="E323" s="71">
        <v>0</v>
      </c>
      <c r="F323" s="71">
        <v>0</v>
      </c>
      <c r="G323" s="71">
        <v>0</v>
      </c>
      <c r="H323" s="71">
        <v>0</v>
      </c>
      <c r="I323" s="71">
        <v>0</v>
      </c>
      <c r="J323" s="71">
        <v>0</v>
      </c>
      <c r="K323" s="71">
        <v>0</v>
      </c>
      <c r="L323" s="71">
        <v>0</v>
      </c>
      <c r="M323" s="71">
        <v>0</v>
      </c>
      <c r="N323" s="71">
        <v>0</v>
      </c>
      <c r="O323" s="71">
        <v>0</v>
      </c>
      <c r="P323" s="71">
        <v>0</v>
      </c>
      <c r="Q323" s="72">
        <v>0</v>
      </c>
      <c r="R323" s="75"/>
      <c r="S323" s="75"/>
    </row>
    <row r="324" spans="2:19" s="57" customFormat="1" ht="17.25" hidden="1" customHeight="1" x14ac:dyDescent="0.2">
      <c r="B324" s="68">
        <v>519</v>
      </c>
      <c r="C324" s="881" t="s">
        <v>849</v>
      </c>
      <c r="D324" s="882"/>
      <c r="E324" s="73">
        <v>0</v>
      </c>
      <c r="F324" s="73">
        <v>0</v>
      </c>
      <c r="G324" s="73">
        <v>0</v>
      </c>
      <c r="H324" s="73">
        <v>0</v>
      </c>
      <c r="I324" s="73">
        <v>0</v>
      </c>
      <c r="J324" s="73">
        <v>0</v>
      </c>
      <c r="K324" s="73">
        <v>0</v>
      </c>
      <c r="L324" s="73">
        <v>0</v>
      </c>
      <c r="M324" s="73">
        <v>0</v>
      </c>
      <c r="N324" s="73">
        <v>0</v>
      </c>
      <c r="O324" s="73">
        <v>0</v>
      </c>
      <c r="P324" s="73">
        <v>0</v>
      </c>
      <c r="Q324" s="73">
        <v>0</v>
      </c>
      <c r="R324" s="74"/>
      <c r="S324" s="74"/>
    </row>
    <row r="325" spans="2:19" ht="17.25" hidden="1" customHeight="1" x14ac:dyDescent="0.2">
      <c r="B325" s="70">
        <v>51901</v>
      </c>
      <c r="C325" s="883" t="s">
        <v>850</v>
      </c>
      <c r="D325" s="884"/>
      <c r="E325" s="71">
        <v>0</v>
      </c>
      <c r="F325" s="71">
        <v>0</v>
      </c>
      <c r="G325" s="71">
        <v>0</v>
      </c>
      <c r="H325" s="71">
        <v>0</v>
      </c>
      <c r="I325" s="71">
        <v>0</v>
      </c>
      <c r="J325" s="71">
        <v>0</v>
      </c>
      <c r="K325" s="71">
        <v>0</v>
      </c>
      <c r="L325" s="71">
        <v>0</v>
      </c>
      <c r="M325" s="71">
        <v>0</v>
      </c>
      <c r="N325" s="71">
        <v>0</v>
      </c>
      <c r="O325" s="71">
        <v>0</v>
      </c>
      <c r="P325" s="71">
        <v>0</v>
      </c>
      <c r="Q325" s="72">
        <v>0</v>
      </c>
      <c r="R325" s="75"/>
      <c r="S325" s="75"/>
    </row>
    <row r="326" spans="2:19" ht="17.25" hidden="1" customHeight="1" x14ac:dyDescent="0.2">
      <c r="B326" s="70">
        <v>51902</v>
      </c>
      <c r="C326" s="883" t="s">
        <v>851</v>
      </c>
      <c r="D326" s="884"/>
      <c r="E326" s="71">
        <v>0</v>
      </c>
      <c r="F326" s="71">
        <v>0</v>
      </c>
      <c r="G326" s="71">
        <v>0</v>
      </c>
      <c r="H326" s="71">
        <v>0</v>
      </c>
      <c r="I326" s="71">
        <v>0</v>
      </c>
      <c r="J326" s="71">
        <v>0</v>
      </c>
      <c r="K326" s="71">
        <v>0</v>
      </c>
      <c r="L326" s="71">
        <v>0</v>
      </c>
      <c r="M326" s="71">
        <v>0</v>
      </c>
      <c r="N326" s="71">
        <v>0</v>
      </c>
      <c r="O326" s="71">
        <v>0</v>
      </c>
      <c r="P326" s="71">
        <v>0</v>
      </c>
      <c r="Q326" s="72">
        <v>0</v>
      </c>
      <c r="R326" s="75"/>
      <c r="S326" s="75"/>
    </row>
    <row r="327" spans="2:19" ht="17.25" hidden="1" customHeight="1" x14ac:dyDescent="0.2">
      <c r="B327" s="70">
        <v>51903</v>
      </c>
      <c r="C327" s="883" t="s">
        <v>852</v>
      </c>
      <c r="D327" s="884"/>
      <c r="E327" s="71">
        <v>0</v>
      </c>
      <c r="F327" s="71">
        <v>0</v>
      </c>
      <c r="G327" s="71">
        <v>0</v>
      </c>
      <c r="H327" s="71">
        <v>0</v>
      </c>
      <c r="I327" s="71">
        <v>0</v>
      </c>
      <c r="J327" s="71">
        <v>0</v>
      </c>
      <c r="K327" s="71">
        <v>0</v>
      </c>
      <c r="L327" s="71">
        <v>0</v>
      </c>
      <c r="M327" s="71">
        <v>0</v>
      </c>
      <c r="N327" s="71">
        <v>0</v>
      </c>
      <c r="O327" s="71">
        <v>0</v>
      </c>
      <c r="P327" s="71">
        <v>0</v>
      </c>
      <c r="Q327" s="72">
        <v>0</v>
      </c>
      <c r="R327" s="75"/>
      <c r="S327" s="75"/>
    </row>
    <row r="328" spans="2:19" s="57" customFormat="1" ht="17.25" hidden="1" customHeight="1" x14ac:dyDescent="0.2">
      <c r="B328" s="68">
        <v>5200</v>
      </c>
      <c r="C328" s="881" t="s">
        <v>853</v>
      </c>
      <c r="D328" s="882"/>
      <c r="E328" s="73">
        <v>0</v>
      </c>
      <c r="F328" s="73">
        <v>0</v>
      </c>
      <c r="G328" s="73">
        <v>0</v>
      </c>
      <c r="H328" s="73">
        <v>0</v>
      </c>
      <c r="I328" s="73">
        <v>0</v>
      </c>
      <c r="J328" s="73">
        <v>0</v>
      </c>
      <c r="K328" s="73">
        <v>0</v>
      </c>
      <c r="L328" s="73">
        <v>0</v>
      </c>
      <c r="M328" s="73">
        <v>0</v>
      </c>
      <c r="N328" s="73">
        <v>0</v>
      </c>
      <c r="O328" s="73">
        <v>0</v>
      </c>
      <c r="P328" s="73">
        <v>0</v>
      </c>
      <c r="Q328" s="73">
        <v>0</v>
      </c>
      <c r="R328" s="74"/>
      <c r="S328" s="74"/>
    </row>
    <row r="329" spans="2:19" s="57" customFormat="1" ht="17.25" hidden="1" customHeight="1" x14ac:dyDescent="0.2">
      <c r="B329" s="68">
        <v>521</v>
      </c>
      <c r="C329" s="881" t="s">
        <v>854</v>
      </c>
      <c r="D329" s="882"/>
      <c r="E329" s="73">
        <v>0</v>
      </c>
      <c r="F329" s="73">
        <v>0</v>
      </c>
      <c r="G329" s="73">
        <v>0</v>
      </c>
      <c r="H329" s="73">
        <v>0</v>
      </c>
      <c r="I329" s="73">
        <v>0</v>
      </c>
      <c r="J329" s="73">
        <v>0</v>
      </c>
      <c r="K329" s="73">
        <v>0</v>
      </c>
      <c r="L329" s="73">
        <v>0</v>
      </c>
      <c r="M329" s="73">
        <v>0</v>
      </c>
      <c r="N329" s="73">
        <v>0</v>
      </c>
      <c r="O329" s="73">
        <v>0</v>
      </c>
      <c r="P329" s="73">
        <v>0</v>
      </c>
      <c r="Q329" s="73">
        <v>0</v>
      </c>
      <c r="R329" s="74"/>
      <c r="S329" s="74"/>
    </row>
    <row r="330" spans="2:19" ht="17.25" hidden="1" customHeight="1" x14ac:dyDescent="0.2">
      <c r="B330" s="70">
        <v>52101</v>
      </c>
      <c r="C330" s="883" t="s">
        <v>157</v>
      </c>
      <c r="D330" s="884"/>
      <c r="E330" s="71">
        <v>0</v>
      </c>
      <c r="F330" s="71">
        <v>0</v>
      </c>
      <c r="G330" s="71">
        <v>0</v>
      </c>
      <c r="H330" s="71">
        <v>0</v>
      </c>
      <c r="I330" s="71">
        <v>0</v>
      </c>
      <c r="J330" s="71">
        <v>0</v>
      </c>
      <c r="K330" s="71">
        <v>0</v>
      </c>
      <c r="L330" s="71">
        <v>0</v>
      </c>
      <c r="M330" s="71">
        <v>0</v>
      </c>
      <c r="N330" s="71">
        <v>0</v>
      </c>
      <c r="O330" s="71">
        <v>0</v>
      </c>
      <c r="P330" s="71">
        <v>0</v>
      </c>
      <c r="Q330" s="72">
        <v>0</v>
      </c>
      <c r="R330" s="75"/>
      <c r="S330" s="75"/>
    </row>
    <row r="331" spans="2:19" s="57" customFormat="1" ht="17.25" hidden="1" customHeight="1" x14ac:dyDescent="0.2">
      <c r="B331" s="68">
        <v>522</v>
      </c>
      <c r="C331" s="881" t="s">
        <v>855</v>
      </c>
      <c r="D331" s="882"/>
      <c r="E331" s="73">
        <v>0</v>
      </c>
      <c r="F331" s="73">
        <v>0</v>
      </c>
      <c r="G331" s="73">
        <v>0</v>
      </c>
      <c r="H331" s="73">
        <v>0</v>
      </c>
      <c r="I331" s="73">
        <v>0</v>
      </c>
      <c r="J331" s="73">
        <v>0</v>
      </c>
      <c r="K331" s="73">
        <v>0</v>
      </c>
      <c r="L331" s="73">
        <v>0</v>
      </c>
      <c r="M331" s="73">
        <v>0</v>
      </c>
      <c r="N331" s="73">
        <v>0</v>
      </c>
      <c r="O331" s="73">
        <v>0</v>
      </c>
      <c r="P331" s="73">
        <v>0</v>
      </c>
      <c r="Q331" s="73">
        <v>0</v>
      </c>
      <c r="R331" s="74"/>
      <c r="S331" s="74"/>
    </row>
    <row r="332" spans="2:19" ht="17.25" hidden="1" customHeight="1" x14ac:dyDescent="0.2">
      <c r="B332" s="70">
        <v>52201</v>
      </c>
      <c r="C332" s="883" t="s">
        <v>158</v>
      </c>
      <c r="D332" s="884"/>
      <c r="E332" s="71">
        <v>0</v>
      </c>
      <c r="F332" s="71">
        <v>0</v>
      </c>
      <c r="G332" s="71">
        <v>0</v>
      </c>
      <c r="H332" s="71">
        <v>0</v>
      </c>
      <c r="I332" s="71">
        <v>0</v>
      </c>
      <c r="J332" s="71">
        <v>0</v>
      </c>
      <c r="K332" s="71">
        <v>0</v>
      </c>
      <c r="L332" s="71">
        <v>0</v>
      </c>
      <c r="M332" s="71">
        <v>0</v>
      </c>
      <c r="N332" s="71">
        <v>0</v>
      </c>
      <c r="O332" s="71">
        <v>0</v>
      </c>
      <c r="P332" s="71">
        <v>0</v>
      </c>
      <c r="Q332" s="72">
        <v>0</v>
      </c>
      <c r="R332" s="75"/>
      <c r="S332" s="75"/>
    </row>
    <row r="333" spans="2:19" s="57" customFormat="1" ht="17.25" hidden="1" customHeight="1" x14ac:dyDescent="0.2">
      <c r="B333" s="68">
        <v>523</v>
      </c>
      <c r="C333" s="881" t="s">
        <v>856</v>
      </c>
      <c r="D333" s="882"/>
      <c r="E333" s="73">
        <v>0</v>
      </c>
      <c r="F333" s="73">
        <v>0</v>
      </c>
      <c r="G333" s="73">
        <v>0</v>
      </c>
      <c r="H333" s="73">
        <v>0</v>
      </c>
      <c r="I333" s="73">
        <v>0</v>
      </c>
      <c r="J333" s="73">
        <v>0</v>
      </c>
      <c r="K333" s="73">
        <v>0</v>
      </c>
      <c r="L333" s="73">
        <v>0</v>
      </c>
      <c r="M333" s="73">
        <v>0</v>
      </c>
      <c r="N333" s="73">
        <v>0</v>
      </c>
      <c r="O333" s="73">
        <v>0</v>
      </c>
      <c r="P333" s="73">
        <v>0</v>
      </c>
      <c r="Q333" s="73">
        <v>0</v>
      </c>
      <c r="R333" s="74"/>
      <c r="S333" s="74"/>
    </row>
    <row r="334" spans="2:19" ht="17.25" hidden="1" customHeight="1" x14ac:dyDescent="0.2">
      <c r="B334" s="70">
        <v>52301</v>
      </c>
      <c r="C334" s="883" t="s">
        <v>159</v>
      </c>
      <c r="D334" s="884"/>
      <c r="E334" s="71">
        <v>0</v>
      </c>
      <c r="F334" s="71">
        <v>0</v>
      </c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2">
        <v>0</v>
      </c>
      <c r="R334" s="75"/>
      <c r="S334" s="75"/>
    </row>
    <row r="335" spans="2:19" s="57" customFormat="1" ht="17.25" hidden="1" customHeight="1" x14ac:dyDescent="0.2">
      <c r="B335" s="68" t="s">
        <v>857</v>
      </c>
      <c r="C335" s="881" t="s">
        <v>858</v>
      </c>
      <c r="D335" s="882"/>
      <c r="E335" s="73">
        <v>0</v>
      </c>
      <c r="F335" s="73">
        <v>0</v>
      </c>
      <c r="G335" s="73">
        <v>0</v>
      </c>
      <c r="H335" s="73">
        <v>0</v>
      </c>
      <c r="I335" s="73">
        <v>0</v>
      </c>
      <c r="J335" s="73">
        <v>0</v>
      </c>
      <c r="K335" s="73">
        <v>0</v>
      </c>
      <c r="L335" s="73">
        <v>0</v>
      </c>
      <c r="M335" s="73">
        <v>0</v>
      </c>
      <c r="N335" s="73">
        <v>0</v>
      </c>
      <c r="O335" s="73">
        <v>0</v>
      </c>
      <c r="P335" s="73">
        <v>0</v>
      </c>
      <c r="Q335" s="73">
        <v>0</v>
      </c>
      <c r="R335" s="74"/>
      <c r="S335" s="74"/>
    </row>
    <row r="336" spans="2:19" ht="17.25" hidden="1" customHeight="1" x14ac:dyDescent="0.2">
      <c r="B336" s="70" t="s">
        <v>859</v>
      </c>
      <c r="C336" s="883" t="s">
        <v>160</v>
      </c>
      <c r="D336" s="884"/>
      <c r="E336" s="71">
        <v>0</v>
      </c>
      <c r="F336" s="71">
        <v>0</v>
      </c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2">
        <v>0</v>
      </c>
      <c r="R336" s="75"/>
      <c r="S336" s="75"/>
    </row>
    <row r="337" spans="2:19" s="57" customFormat="1" ht="17.25" hidden="1" customHeight="1" x14ac:dyDescent="0.2">
      <c r="B337" s="68">
        <v>5300</v>
      </c>
      <c r="C337" s="881" t="s">
        <v>860</v>
      </c>
      <c r="D337" s="882"/>
      <c r="E337" s="73">
        <v>0</v>
      </c>
      <c r="F337" s="73">
        <v>0</v>
      </c>
      <c r="G337" s="73">
        <v>0</v>
      </c>
      <c r="H337" s="73">
        <v>0</v>
      </c>
      <c r="I337" s="73">
        <v>0</v>
      </c>
      <c r="J337" s="73">
        <v>0</v>
      </c>
      <c r="K337" s="73">
        <v>0</v>
      </c>
      <c r="L337" s="73">
        <v>0</v>
      </c>
      <c r="M337" s="73">
        <v>0</v>
      </c>
      <c r="N337" s="73">
        <v>0</v>
      </c>
      <c r="O337" s="73">
        <v>0</v>
      </c>
      <c r="P337" s="73">
        <v>0</v>
      </c>
      <c r="Q337" s="73">
        <v>0</v>
      </c>
      <c r="R337" s="74"/>
      <c r="S337" s="74"/>
    </row>
    <row r="338" spans="2:19" s="57" customFormat="1" ht="17.25" hidden="1" customHeight="1" x14ac:dyDescent="0.2">
      <c r="B338" s="68">
        <v>531</v>
      </c>
      <c r="C338" s="881" t="s">
        <v>861</v>
      </c>
      <c r="D338" s="882"/>
      <c r="E338" s="73">
        <v>0</v>
      </c>
      <c r="F338" s="73">
        <v>0</v>
      </c>
      <c r="G338" s="73">
        <v>0</v>
      </c>
      <c r="H338" s="73">
        <v>0</v>
      </c>
      <c r="I338" s="73">
        <v>0</v>
      </c>
      <c r="J338" s="73">
        <v>0</v>
      </c>
      <c r="K338" s="73">
        <v>0</v>
      </c>
      <c r="L338" s="73">
        <v>0</v>
      </c>
      <c r="M338" s="73">
        <v>0</v>
      </c>
      <c r="N338" s="73">
        <v>0</v>
      </c>
      <c r="O338" s="73">
        <v>0</v>
      </c>
      <c r="P338" s="73">
        <v>0</v>
      </c>
      <c r="Q338" s="73">
        <v>0</v>
      </c>
      <c r="R338" s="74"/>
      <c r="S338" s="74"/>
    </row>
    <row r="339" spans="2:19" ht="17.25" hidden="1" customHeight="1" x14ac:dyDescent="0.2">
      <c r="B339" s="70">
        <v>53101</v>
      </c>
      <c r="C339" s="883" t="s">
        <v>862</v>
      </c>
      <c r="D339" s="884"/>
      <c r="E339" s="71">
        <v>0</v>
      </c>
      <c r="F339" s="71">
        <v>0</v>
      </c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2">
        <v>0</v>
      </c>
      <c r="R339" s="75"/>
      <c r="S339" s="75"/>
    </row>
    <row r="340" spans="2:19" s="57" customFormat="1" ht="17.25" hidden="1" customHeight="1" x14ac:dyDescent="0.2">
      <c r="B340" s="68">
        <v>532</v>
      </c>
      <c r="C340" s="881" t="s">
        <v>863</v>
      </c>
      <c r="D340" s="882"/>
      <c r="E340" s="73">
        <v>0</v>
      </c>
      <c r="F340" s="73">
        <v>0</v>
      </c>
      <c r="G340" s="73">
        <v>0</v>
      </c>
      <c r="H340" s="73">
        <v>0</v>
      </c>
      <c r="I340" s="73">
        <v>0</v>
      </c>
      <c r="J340" s="73">
        <v>0</v>
      </c>
      <c r="K340" s="73">
        <v>0</v>
      </c>
      <c r="L340" s="73">
        <v>0</v>
      </c>
      <c r="M340" s="73">
        <v>0</v>
      </c>
      <c r="N340" s="73">
        <v>0</v>
      </c>
      <c r="O340" s="73">
        <v>0</v>
      </c>
      <c r="P340" s="73">
        <v>0</v>
      </c>
      <c r="Q340" s="73">
        <v>0</v>
      </c>
      <c r="R340" s="74"/>
      <c r="S340" s="74"/>
    </row>
    <row r="341" spans="2:19" ht="17.25" hidden="1" customHeight="1" x14ac:dyDescent="0.2">
      <c r="B341" s="70">
        <v>53201</v>
      </c>
      <c r="C341" s="883" t="s">
        <v>864</v>
      </c>
      <c r="D341" s="884"/>
      <c r="E341" s="71">
        <v>0</v>
      </c>
      <c r="F341" s="71">
        <v>0</v>
      </c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2">
        <v>0</v>
      </c>
      <c r="R341" s="75"/>
      <c r="S341" s="75"/>
    </row>
    <row r="342" spans="2:19" s="57" customFormat="1" ht="17.25" hidden="1" customHeight="1" x14ac:dyDescent="0.2">
      <c r="B342" s="68">
        <v>5400</v>
      </c>
      <c r="C342" s="881" t="s">
        <v>865</v>
      </c>
      <c r="D342" s="882"/>
      <c r="E342" s="73">
        <v>0</v>
      </c>
      <c r="F342" s="73">
        <v>0</v>
      </c>
      <c r="G342" s="73">
        <v>0</v>
      </c>
      <c r="H342" s="73">
        <v>0</v>
      </c>
      <c r="I342" s="73">
        <v>0</v>
      </c>
      <c r="J342" s="73">
        <v>0</v>
      </c>
      <c r="K342" s="73">
        <v>0</v>
      </c>
      <c r="L342" s="73">
        <v>0</v>
      </c>
      <c r="M342" s="73">
        <v>0</v>
      </c>
      <c r="N342" s="73">
        <v>0</v>
      </c>
      <c r="O342" s="73">
        <v>0</v>
      </c>
      <c r="P342" s="73">
        <v>0</v>
      </c>
      <c r="Q342" s="73">
        <v>0</v>
      </c>
      <c r="R342" s="74"/>
      <c r="S342" s="74"/>
    </row>
    <row r="343" spans="2:19" s="57" customFormat="1" ht="17.25" hidden="1" customHeight="1" x14ac:dyDescent="0.2">
      <c r="B343" s="68">
        <v>541</v>
      </c>
      <c r="C343" s="881" t="s">
        <v>866</v>
      </c>
      <c r="D343" s="882"/>
      <c r="E343" s="73">
        <v>0</v>
      </c>
      <c r="F343" s="73">
        <v>0</v>
      </c>
      <c r="G343" s="73">
        <v>0</v>
      </c>
      <c r="H343" s="73">
        <v>0</v>
      </c>
      <c r="I343" s="73">
        <v>0</v>
      </c>
      <c r="J343" s="73">
        <v>0</v>
      </c>
      <c r="K343" s="73">
        <v>0</v>
      </c>
      <c r="L343" s="73">
        <v>0</v>
      </c>
      <c r="M343" s="73">
        <v>0</v>
      </c>
      <c r="N343" s="73">
        <v>0</v>
      </c>
      <c r="O343" s="73">
        <v>0</v>
      </c>
      <c r="P343" s="73">
        <v>0</v>
      </c>
      <c r="Q343" s="73">
        <v>0</v>
      </c>
      <c r="R343" s="74"/>
      <c r="S343" s="74"/>
    </row>
    <row r="344" spans="2:19" ht="17.25" hidden="1" customHeight="1" x14ac:dyDescent="0.2">
      <c r="B344" s="70">
        <v>54101</v>
      </c>
      <c r="C344" s="883" t="s">
        <v>867</v>
      </c>
      <c r="D344" s="884"/>
      <c r="E344" s="71">
        <v>0</v>
      </c>
      <c r="F344" s="71">
        <v>0</v>
      </c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2">
        <v>0</v>
      </c>
      <c r="R344" s="75"/>
      <c r="S344" s="75"/>
    </row>
    <row r="345" spans="2:19" s="57" customFormat="1" ht="17.25" hidden="1" customHeight="1" x14ac:dyDescent="0.2">
      <c r="B345" s="68">
        <v>542</v>
      </c>
      <c r="C345" s="881" t="s">
        <v>868</v>
      </c>
      <c r="D345" s="882"/>
      <c r="E345" s="73">
        <v>0</v>
      </c>
      <c r="F345" s="73">
        <v>0</v>
      </c>
      <c r="G345" s="73">
        <v>0</v>
      </c>
      <c r="H345" s="73">
        <v>0</v>
      </c>
      <c r="I345" s="73">
        <v>0</v>
      </c>
      <c r="J345" s="73">
        <v>0</v>
      </c>
      <c r="K345" s="73">
        <v>0</v>
      </c>
      <c r="L345" s="73">
        <v>0</v>
      </c>
      <c r="M345" s="73">
        <v>0</v>
      </c>
      <c r="N345" s="73">
        <v>0</v>
      </c>
      <c r="O345" s="73">
        <v>0</v>
      </c>
      <c r="P345" s="73">
        <v>0</v>
      </c>
      <c r="Q345" s="73">
        <v>0</v>
      </c>
      <c r="R345" s="74"/>
      <c r="S345" s="74"/>
    </row>
    <row r="346" spans="2:19" ht="17.25" hidden="1" customHeight="1" x14ac:dyDescent="0.2">
      <c r="B346" s="70">
        <v>54201</v>
      </c>
      <c r="C346" s="883" t="s">
        <v>869</v>
      </c>
      <c r="D346" s="884"/>
      <c r="E346" s="71">
        <v>0</v>
      </c>
      <c r="F346" s="71">
        <v>0</v>
      </c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2">
        <v>0</v>
      </c>
      <c r="R346" s="75"/>
      <c r="S346" s="75"/>
    </row>
    <row r="347" spans="2:19" s="57" customFormat="1" ht="17.25" hidden="1" customHeight="1" x14ac:dyDescent="0.2">
      <c r="B347" s="68">
        <v>549</v>
      </c>
      <c r="C347" s="881" t="s">
        <v>870</v>
      </c>
      <c r="D347" s="882"/>
      <c r="E347" s="73">
        <v>0</v>
      </c>
      <c r="F347" s="73">
        <v>0</v>
      </c>
      <c r="G347" s="73">
        <v>0</v>
      </c>
      <c r="H347" s="73">
        <v>0</v>
      </c>
      <c r="I347" s="73">
        <v>0</v>
      </c>
      <c r="J347" s="73">
        <v>0</v>
      </c>
      <c r="K347" s="73">
        <v>0</v>
      </c>
      <c r="L347" s="73">
        <v>0</v>
      </c>
      <c r="M347" s="73">
        <v>0</v>
      </c>
      <c r="N347" s="73">
        <v>0</v>
      </c>
      <c r="O347" s="73">
        <v>0</v>
      </c>
      <c r="P347" s="73">
        <v>0</v>
      </c>
      <c r="Q347" s="73">
        <v>0</v>
      </c>
      <c r="R347" s="74"/>
      <c r="S347" s="74"/>
    </row>
    <row r="348" spans="2:19" ht="17.25" hidden="1" customHeight="1" x14ac:dyDescent="0.2">
      <c r="B348" s="70">
        <v>54901</v>
      </c>
      <c r="C348" s="883" t="s">
        <v>871</v>
      </c>
      <c r="D348" s="884"/>
      <c r="E348" s="71">
        <v>0</v>
      </c>
      <c r="F348" s="71">
        <v>0</v>
      </c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2">
        <v>0</v>
      </c>
      <c r="R348" s="75"/>
      <c r="S348" s="75"/>
    </row>
    <row r="349" spans="2:19" s="57" customFormat="1" ht="17.25" customHeight="1" x14ac:dyDescent="0.2">
      <c r="B349" s="68">
        <v>5500</v>
      </c>
      <c r="C349" s="881" t="s">
        <v>872</v>
      </c>
      <c r="D349" s="882"/>
      <c r="E349" s="73">
        <v>35000</v>
      </c>
      <c r="F349" s="73">
        <v>35000</v>
      </c>
      <c r="G349" s="73">
        <v>0</v>
      </c>
      <c r="H349" s="73">
        <v>0</v>
      </c>
      <c r="I349" s="73">
        <v>0</v>
      </c>
      <c r="J349" s="73">
        <v>0</v>
      </c>
      <c r="K349" s="73">
        <v>0</v>
      </c>
      <c r="L349" s="73">
        <v>0</v>
      </c>
      <c r="M349" s="73">
        <v>0</v>
      </c>
      <c r="N349" s="73">
        <v>0</v>
      </c>
      <c r="O349" s="73">
        <v>0</v>
      </c>
      <c r="P349" s="73">
        <v>0</v>
      </c>
      <c r="Q349" s="73">
        <v>140000</v>
      </c>
      <c r="R349" s="74"/>
      <c r="S349" s="74"/>
    </row>
    <row r="350" spans="2:19" s="57" customFormat="1" ht="17.25" customHeight="1" x14ac:dyDescent="0.2">
      <c r="B350" s="68">
        <v>551</v>
      </c>
      <c r="C350" s="881" t="s">
        <v>872</v>
      </c>
      <c r="D350" s="882"/>
      <c r="E350" s="73">
        <v>35000</v>
      </c>
      <c r="F350" s="73">
        <v>35000</v>
      </c>
      <c r="G350" s="73">
        <v>0</v>
      </c>
      <c r="H350" s="73">
        <v>0</v>
      </c>
      <c r="I350" s="73">
        <v>0</v>
      </c>
      <c r="J350" s="73">
        <v>0</v>
      </c>
      <c r="K350" s="73">
        <v>0</v>
      </c>
      <c r="L350" s="73">
        <v>0</v>
      </c>
      <c r="M350" s="73">
        <v>0</v>
      </c>
      <c r="N350" s="73">
        <v>0</v>
      </c>
      <c r="O350" s="73">
        <v>0</v>
      </c>
      <c r="P350" s="73">
        <v>0</v>
      </c>
      <c r="Q350" s="73">
        <v>140000</v>
      </c>
      <c r="R350" s="74"/>
      <c r="S350" s="74"/>
    </row>
    <row r="351" spans="2:19" ht="17.25" customHeight="1" x14ac:dyDescent="0.2">
      <c r="B351" s="70">
        <v>55101</v>
      </c>
      <c r="C351" s="883" t="s">
        <v>873</v>
      </c>
      <c r="D351" s="884"/>
      <c r="E351" s="71">
        <v>35000</v>
      </c>
      <c r="F351" s="71">
        <v>35000</v>
      </c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2">
        <v>140000</v>
      </c>
      <c r="R351" s="75"/>
      <c r="S351" s="75"/>
    </row>
    <row r="352" spans="2:19" s="57" customFormat="1" ht="17.25" hidden="1" customHeight="1" x14ac:dyDescent="0.2">
      <c r="B352" s="68">
        <v>5600</v>
      </c>
      <c r="C352" s="881" t="s">
        <v>12</v>
      </c>
      <c r="D352" s="882"/>
      <c r="E352" s="73">
        <v>0</v>
      </c>
      <c r="F352" s="73">
        <v>0</v>
      </c>
      <c r="G352" s="73">
        <v>0</v>
      </c>
      <c r="H352" s="73">
        <v>0</v>
      </c>
      <c r="I352" s="73">
        <v>0</v>
      </c>
      <c r="J352" s="73">
        <v>0</v>
      </c>
      <c r="K352" s="73">
        <v>0</v>
      </c>
      <c r="L352" s="73">
        <v>0</v>
      </c>
      <c r="M352" s="73">
        <v>0</v>
      </c>
      <c r="N352" s="73">
        <v>0</v>
      </c>
      <c r="O352" s="73">
        <v>0</v>
      </c>
      <c r="P352" s="73">
        <v>0</v>
      </c>
      <c r="Q352" s="73">
        <v>0</v>
      </c>
      <c r="R352" s="74"/>
      <c r="S352" s="74"/>
    </row>
    <row r="353" spans="2:19" s="57" customFormat="1" ht="17.25" hidden="1" customHeight="1" x14ac:dyDescent="0.2">
      <c r="B353" s="68">
        <v>562</v>
      </c>
      <c r="C353" s="881" t="s">
        <v>874</v>
      </c>
      <c r="D353" s="882"/>
      <c r="E353" s="73">
        <v>0</v>
      </c>
      <c r="F353" s="73">
        <v>0</v>
      </c>
      <c r="G353" s="73">
        <v>0</v>
      </c>
      <c r="H353" s="73">
        <v>0</v>
      </c>
      <c r="I353" s="73">
        <v>0</v>
      </c>
      <c r="J353" s="73">
        <v>0</v>
      </c>
      <c r="K353" s="73">
        <v>0</v>
      </c>
      <c r="L353" s="73">
        <v>0</v>
      </c>
      <c r="M353" s="73">
        <v>0</v>
      </c>
      <c r="N353" s="73">
        <v>0</v>
      </c>
      <c r="O353" s="73">
        <v>0</v>
      </c>
      <c r="P353" s="73">
        <v>0</v>
      </c>
      <c r="Q353" s="73">
        <v>0</v>
      </c>
      <c r="R353" s="74"/>
      <c r="S353" s="74"/>
    </row>
    <row r="354" spans="2:19" ht="17.25" hidden="1" customHeight="1" x14ac:dyDescent="0.2">
      <c r="B354" s="70">
        <v>56201</v>
      </c>
      <c r="C354" s="883" t="s">
        <v>875</v>
      </c>
      <c r="D354" s="884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2">
        <v>0</v>
      </c>
      <c r="R354" s="75"/>
      <c r="S354" s="75"/>
    </row>
    <row r="355" spans="2:19" s="57" customFormat="1" ht="17.25" hidden="1" customHeight="1" x14ac:dyDescent="0.2">
      <c r="B355" s="68">
        <v>563</v>
      </c>
      <c r="C355" s="881" t="s">
        <v>876</v>
      </c>
      <c r="D355" s="882"/>
      <c r="E355" s="73">
        <v>0</v>
      </c>
      <c r="F355" s="73">
        <v>0</v>
      </c>
      <c r="G355" s="73">
        <v>0</v>
      </c>
      <c r="H355" s="73">
        <v>0</v>
      </c>
      <c r="I355" s="73">
        <v>0</v>
      </c>
      <c r="J355" s="73">
        <v>0</v>
      </c>
      <c r="K355" s="73">
        <v>0</v>
      </c>
      <c r="L355" s="73">
        <v>0</v>
      </c>
      <c r="M355" s="73">
        <v>0</v>
      </c>
      <c r="N355" s="73">
        <v>0</v>
      </c>
      <c r="O355" s="73">
        <v>0</v>
      </c>
      <c r="P355" s="73">
        <v>0</v>
      </c>
      <c r="Q355" s="73">
        <v>0</v>
      </c>
      <c r="R355" s="74"/>
      <c r="S355" s="74"/>
    </row>
    <row r="356" spans="2:19" ht="17.25" hidden="1" customHeight="1" x14ac:dyDescent="0.2">
      <c r="B356" s="70">
        <v>56301</v>
      </c>
      <c r="C356" s="883" t="s">
        <v>910</v>
      </c>
      <c r="D356" s="884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2">
        <v>0</v>
      </c>
      <c r="R356" s="75"/>
      <c r="S356" s="75"/>
    </row>
    <row r="357" spans="2:19" s="57" customFormat="1" ht="24" hidden="1" customHeight="1" x14ac:dyDescent="0.2">
      <c r="B357" s="68">
        <v>564</v>
      </c>
      <c r="C357" s="881" t="s">
        <v>911</v>
      </c>
      <c r="D357" s="882"/>
      <c r="E357" s="73">
        <v>0</v>
      </c>
      <c r="F357" s="73">
        <v>0</v>
      </c>
      <c r="G357" s="73">
        <v>0</v>
      </c>
      <c r="H357" s="73">
        <v>0</v>
      </c>
      <c r="I357" s="73">
        <v>0</v>
      </c>
      <c r="J357" s="73">
        <v>0</v>
      </c>
      <c r="K357" s="73">
        <v>0</v>
      </c>
      <c r="L357" s="73">
        <v>0</v>
      </c>
      <c r="M357" s="73">
        <v>0</v>
      </c>
      <c r="N357" s="73">
        <v>0</v>
      </c>
      <c r="O357" s="73">
        <v>0</v>
      </c>
      <c r="P357" s="73">
        <v>0</v>
      </c>
      <c r="Q357" s="73">
        <v>0</v>
      </c>
      <c r="R357" s="74"/>
      <c r="S357" s="74"/>
    </row>
    <row r="358" spans="2:19" ht="17.25" hidden="1" customHeight="1" x14ac:dyDescent="0.2">
      <c r="B358" s="70">
        <v>56401</v>
      </c>
      <c r="C358" s="883" t="s">
        <v>912</v>
      </c>
      <c r="D358" s="884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2">
        <v>0</v>
      </c>
      <c r="R358" s="75"/>
      <c r="S358" s="75"/>
    </row>
    <row r="359" spans="2:19" s="57" customFormat="1" ht="17.25" hidden="1" customHeight="1" x14ac:dyDescent="0.2">
      <c r="B359" s="68">
        <v>565</v>
      </c>
      <c r="C359" s="881" t="s">
        <v>913</v>
      </c>
      <c r="D359" s="882"/>
      <c r="E359" s="73">
        <v>0</v>
      </c>
      <c r="F359" s="73">
        <v>0</v>
      </c>
      <c r="G359" s="73">
        <v>0</v>
      </c>
      <c r="H359" s="73">
        <v>0</v>
      </c>
      <c r="I359" s="73">
        <v>0</v>
      </c>
      <c r="J359" s="73">
        <v>0</v>
      </c>
      <c r="K359" s="73">
        <v>0</v>
      </c>
      <c r="L359" s="73">
        <v>0</v>
      </c>
      <c r="M359" s="73">
        <v>0</v>
      </c>
      <c r="N359" s="73">
        <v>0</v>
      </c>
      <c r="O359" s="73">
        <v>0</v>
      </c>
      <c r="P359" s="73">
        <v>0</v>
      </c>
      <c r="Q359" s="73">
        <v>0</v>
      </c>
      <c r="R359" s="74"/>
      <c r="S359" s="74"/>
    </row>
    <row r="360" spans="2:19" ht="17.25" hidden="1" customHeight="1" x14ac:dyDescent="0.2">
      <c r="B360" s="70">
        <v>56501</v>
      </c>
      <c r="C360" s="883" t="s">
        <v>914</v>
      </c>
      <c r="D360" s="884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2">
        <v>0</v>
      </c>
      <c r="R360" s="75"/>
      <c r="S360" s="75"/>
    </row>
    <row r="361" spans="2:19" s="57" customFormat="1" ht="17.25" hidden="1" customHeight="1" x14ac:dyDescent="0.2">
      <c r="B361" s="68">
        <v>566</v>
      </c>
      <c r="C361" s="881" t="s">
        <v>915</v>
      </c>
      <c r="D361" s="882"/>
      <c r="E361" s="73">
        <v>0</v>
      </c>
      <c r="F361" s="73">
        <v>0</v>
      </c>
      <c r="G361" s="73">
        <v>0</v>
      </c>
      <c r="H361" s="73">
        <v>0</v>
      </c>
      <c r="I361" s="73">
        <v>0</v>
      </c>
      <c r="J361" s="73">
        <v>0</v>
      </c>
      <c r="K361" s="73">
        <v>0</v>
      </c>
      <c r="L361" s="73">
        <v>0</v>
      </c>
      <c r="M361" s="73">
        <v>0</v>
      </c>
      <c r="N361" s="73">
        <v>0</v>
      </c>
      <c r="O361" s="73">
        <v>0</v>
      </c>
      <c r="P361" s="73">
        <v>0</v>
      </c>
      <c r="Q361" s="73">
        <v>0</v>
      </c>
      <c r="R361" s="74"/>
      <c r="S361" s="74"/>
    </row>
    <row r="362" spans="2:19" ht="17.25" hidden="1" customHeight="1" x14ac:dyDescent="0.2">
      <c r="B362" s="70">
        <v>56601</v>
      </c>
      <c r="C362" s="883" t="s">
        <v>916</v>
      </c>
      <c r="D362" s="884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2">
        <v>0</v>
      </c>
      <c r="R362" s="75"/>
      <c r="S362" s="75"/>
    </row>
    <row r="363" spans="2:19" s="57" customFormat="1" ht="17.25" hidden="1" customHeight="1" x14ac:dyDescent="0.2">
      <c r="B363" s="68">
        <v>567</v>
      </c>
      <c r="C363" s="881" t="s">
        <v>917</v>
      </c>
      <c r="D363" s="882"/>
      <c r="E363" s="73">
        <v>0</v>
      </c>
      <c r="F363" s="73">
        <v>0</v>
      </c>
      <c r="G363" s="73">
        <v>0</v>
      </c>
      <c r="H363" s="73">
        <v>0</v>
      </c>
      <c r="I363" s="73">
        <v>0</v>
      </c>
      <c r="J363" s="73">
        <v>0</v>
      </c>
      <c r="K363" s="73">
        <v>0</v>
      </c>
      <c r="L363" s="73">
        <v>0</v>
      </c>
      <c r="M363" s="73">
        <v>0</v>
      </c>
      <c r="N363" s="73">
        <v>0</v>
      </c>
      <c r="O363" s="73">
        <v>0</v>
      </c>
      <c r="P363" s="73">
        <v>0</v>
      </c>
      <c r="Q363" s="73">
        <v>0</v>
      </c>
      <c r="R363" s="74"/>
      <c r="S363" s="74"/>
    </row>
    <row r="364" spans="2:19" ht="17.25" hidden="1" customHeight="1" x14ac:dyDescent="0.2">
      <c r="B364" s="70">
        <v>56701</v>
      </c>
      <c r="C364" s="883" t="s">
        <v>161</v>
      </c>
      <c r="D364" s="884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2">
        <v>0</v>
      </c>
      <c r="R364" s="75"/>
      <c r="S364" s="75"/>
    </row>
    <row r="365" spans="2:19" ht="17.25" hidden="1" customHeight="1" x14ac:dyDescent="0.2">
      <c r="B365" s="70">
        <v>56702</v>
      </c>
      <c r="C365" s="883" t="s">
        <v>162</v>
      </c>
      <c r="D365" s="884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2">
        <v>0</v>
      </c>
      <c r="R365" s="75"/>
      <c r="S365" s="75"/>
    </row>
    <row r="366" spans="2:19" s="57" customFormat="1" ht="17.25" hidden="1" customHeight="1" x14ac:dyDescent="0.2">
      <c r="B366" s="68">
        <v>5700</v>
      </c>
      <c r="C366" s="881" t="s">
        <v>918</v>
      </c>
      <c r="D366" s="882"/>
      <c r="E366" s="73">
        <v>0</v>
      </c>
      <c r="F366" s="73">
        <v>0</v>
      </c>
      <c r="G366" s="73">
        <v>0</v>
      </c>
      <c r="H366" s="73">
        <v>0</v>
      </c>
      <c r="I366" s="73">
        <v>0</v>
      </c>
      <c r="J366" s="73">
        <v>0</v>
      </c>
      <c r="K366" s="73">
        <v>0</v>
      </c>
      <c r="L366" s="73">
        <v>0</v>
      </c>
      <c r="M366" s="73">
        <v>0</v>
      </c>
      <c r="N366" s="73">
        <v>0</v>
      </c>
      <c r="O366" s="73">
        <v>0</v>
      </c>
      <c r="P366" s="73">
        <v>0</v>
      </c>
      <c r="Q366" s="73">
        <v>0</v>
      </c>
      <c r="R366" s="74"/>
      <c r="S366" s="74"/>
    </row>
    <row r="367" spans="2:19" s="57" customFormat="1" ht="17.25" hidden="1" customHeight="1" x14ac:dyDescent="0.2">
      <c r="B367" s="68">
        <v>578</v>
      </c>
      <c r="C367" s="881" t="s">
        <v>919</v>
      </c>
      <c r="D367" s="882"/>
      <c r="E367" s="73">
        <v>0</v>
      </c>
      <c r="F367" s="73">
        <v>0</v>
      </c>
      <c r="G367" s="73">
        <v>0</v>
      </c>
      <c r="H367" s="73">
        <v>0</v>
      </c>
      <c r="I367" s="73">
        <v>0</v>
      </c>
      <c r="J367" s="73">
        <v>0</v>
      </c>
      <c r="K367" s="73">
        <v>0</v>
      </c>
      <c r="L367" s="73">
        <v>0</v>
      </c>
      <c r="M367" s="73">
        <v>0</v>
      </c>
      <c r="N367" s="73">
        <v>0</v>
      </c>
      <c r="O367" s="73">
        <v>0</v>
      </c>
      <c r="P367" s="73">
        <v>0</v>
      </c>
      <c r="Q367" s="73">
        <v>0</v>
      </c>
      <c r="R367" s="74"/>
      <c r="S367" s="74"/>
    </row>
    <row r="368" spans="2:19" ht="17.25" hidden="1" customHeight="1" x14ac:dyDescent="0.2">
      <c r="B368" s="70">
        <v>57801</v>
      </c>
      <c r="C368" s="883" t="s">
        <v>920</v>
      </c>
      <c r="D368" s="884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2">
        <v>0</v>
      </c>
      <c r="R368" s="75"/>
      <c r="S368" s="75"/>
    </row>
    <row r="369" spans="2:19" s="57" customFormat="1" ht="17.25" hidden="1" customHeight="1" x14ac:dyDescent="0.2">
      <c r="B369" s="68">
        <v>5800</v>
      </c>
      <c r="C369" s="881" t="s">
        <v>921</v>
      </c>
      <c r="D369" s="882"/>
      <c r="E369" s="73">
        <v>0</v>
      </c>
      <c r="F369" s="73">
        <v>0</v>
      </c>
      <c r="G369" s="73">
        <v>0</v>
      </c>
      <c r="H369" s="73">
        <v>0</v>
      </c>
      <c r="I369" s="73">
        <v>0</v>
      </c>
      <c r="J369" s="73">
        <v>0</v>
      </c>
      <c r="K369" s="73">
        <v>0</v>
      </c>
      <c r="L369" s="73">
        <v>0</v>
      </c>
      <c r="M369" s="73">
        <v>0</v>
      </c>
      <c r="N369" s="73">
        <v>0</v>
      </c>
      <c r="O369" s="73">
        <v>0</v>
      </c>
      <c r="P369" s="73">
        <v>0</v>
      </c>
      <c r="Q369" s="73">
        <v>0</v>
      </c>
      <c r="R369" s="74"/>
      <c r="S369" s="74"/>
    </row>
    <row r="370" spans="2:19" s="57" customFormat="1" ht="17.25" hidden="1" customHeight="1" x14ac:dyDescent="0.2">
      <c r="B370" s="68">
        <v>581</v>
      </c>
      <c r="C370" s="881" t="s">
        <v>922</v>
      </c>
      <c r="D370" s="882"/>
      <c r="E370" s="73">
        <v>0</v>
      </c>
      <c r="F370" s="73">
        <v>0</v>
      </c>
      <c r="G370" s="73">
        <v>0</v>
      </c>
      <c r="H370" s="73">
        <v>0</v>
      </c>
      <c r="I370" s="73">
        <v>0</v>
      </c>
      <c r="J370" s="73">
        <v>0</v>
      </c>
      <c r="K370" s="73">
        <v>0</v>
      </c>
      <c r="L370" s="73">
        <v>0</v>
      </c>
      <c r="M370" s="73">
        <v>0</v>
      </c>
      <c r="N370" s="73">
        <v>0</v>
      </c>
      <c r="O370" s="73">
        <v>0</v>
      </c>
      <c r="P370" s="73">
        <v>0</v>
      </c>
      <c r="Q370" s="73">
        <v>0</v>
      </c>
      <c r="R370" s="74"/>
      <c r="S370" s="74"/>
    </row>
    <row r="371" spans="2:19" ht="17.25" hidden="1" customHeight="1" x14ac:dyDescent="0.2">
      <c r="B371" s="70">
        <v>58101</v>
      </c>
      <c r="C371" s="883" t="s">
        <v>163</v>
      </c>
      <c r="D371" s="884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2">
        <v>0</v>
      </c>
      <c r="R371" s="75"/>
      <c r="S371" s="75"/>
    </row>
    <row r="372" spans="2:19" s="57" customFormat="1" ht="17.25" hidden="1" customHeight="1" x14ac:dyDescent="0.2">
      <c r="B372" s="68">
        <v>582</v>
      </c>
      <c r="C372" s="881" t="s">
        <v>923</v>
      </c>
      <c r="D372" s="882"/>
      <c r="E372" s="73">
        <v>0</v>
      </c>
      <c r="F372" s="73">
        <v>0</v>
      </c>
      <c r="G372" s="73">
        <v>0</v>
      </c>
      <c r="H372" s="73">
        <v>0</v>
      </c>
      <c r="I372" s="73">
        <v>0</v>
      </c>
      <c r="J372" s="73">
        <v>0</v>
      </c>
      <c r="K372" s="73">
        <v>0</v>
      </c>
      <c r="L372" s="73">
        <v>0</v>
      </c>
      <c r="M372" s="73">
        <v>0</v>
      </c>
      <c r="N372" s="73">
        <v>0</v>
      </c>
      <c r="O372" s="73">
        <v>0</v>
      </c>
      <c r="P372" s="73">
        <v>0</v>
      </c>
      <c r="Q372" s="73">
        <v>0</v>
      </c>
      <c r="R372" s="74"/>
      <c r="S372" s="74"/>
    </row>
    <row r="373" spans="2:19" ht="17.25" hidden="1" customHeight="1" x14ac:dyDescent="0.2">
      <c r="B373" s="70">
        <v>58201</v>
      </c>
      <c r="C373" s="883" t="s">
        <v>924</v>
      </c>
      <c r="D373" s="884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2">
        <v>0</v>
      </c>
      <c r="R373" s="75"/>
      <c r="S373" s="75"/>
    </row>
    <row r="374" spans="2:19" s="57" customFormat="1" ht="17.25" hidden="1" customHeight="1" x14ac:dyDescent="0.2">
      <c r="B374" s="68" t="s">
        <v>925</v>
      </c>
      <c r="C374" s="881" t="s">
        <v>926</v>
      </c>
      <c r="D374" s="882"/>
      <c r="E374" s="73">
        <v>0</v>
      </c>
      <c r="F374" s="73">
        <v>0</v>
      </c>
      <c r="G374" s="73">
        <v>0</v>
      </c>
      <c r="H374" s="73">
        <v>0</v>
      </c>
      <c r="I374" s="73">
        <v>0</v>
      </c>
      <c r="J374" s="73">
        <v>0</v>
      </c>
      <c r="K374" s="73">
        <v>0</v>
      </c>
      <c r="L374" s="73">
        <v>0</v>
      </c>
      <c r="M374" s="73">
        <v>0</v>
      </c>
      <c r="N374" s="73">
        <v>0</v>
      </c>
      <c r="O374" s="73">
        <v>0</v>
      </c>
      <c r="P374" s="73">
        <v>0</v>
      </c>
      <c r="Q374" s="73">
        <v>0</v>
      </c>
      <c r="R374" s="74"/>
      <c r="S374" s="74"/>
    </row>
    <row r="375" spans="2:19" ht="17.25" hidden="1" customHeight="1" x14ac:dyDescent="0.2">
      <c r="B375" s="70" t="s">
        <v>927</v>
      </c>
      <c r="C375" s="883" t="s">
        <v>928</v>
      </c>
      <c r="D375" s="884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2">
        <v>0</v>
      </c>
      <c r="R375" s="75"/>
      <c r="S375" s="75"/>
    </row>
    <row r="376" spans="2:19" s="57" customFormat="1" ht="17.25" hidden="1" customHeight="1" x14ac:dyDescent="0.2">
      <c r="B376" s="68">
        <v>589</v>
      </c>
      <c r="C376" s="881" t="s">
        <v>929</v>
      </c>
      <c r="D376" s="882"/>
      <c r="E376" s="73">
        <v>0</v>
      </c>
      <c r="F376" s="73">
        <v>0</v>
      </c>
      <c r="G376" s="73">
        <v>0</v>
      </c>
      <c r="H376" s="73">
        <v>0</v>
      </c>
      <c r="I376" s="73">
        <v>0</v>
      </c>
      <c r="J376" s="73">
        <v>0</v>
      </c>
      <c r="K376" s="73">
        <v>0</v>
      </c>
      <c r="L376" s="73">
        <v>0</v>
      </c>
      <c r="M376" s="73">
        <v>0</v>
      </c>
      <c r="N376" s="73">
        <v>0</v>
      </c>
      <c r="O376" s="73">
        <v>0</v>
      </c>
      <c r="P376" s="73">
        <v>0</v>
      </c>
      <c r="Q376" s="73">
        <v>0</v>
      </c>
      <c r="R376" s="74"/>
      <c r="S376" s="74"/>
    </row>
    <row r="377" spans="2:19" ht="17.25" hidden="1" customHeight="1" x14ac:dyDescent="0.2">
      <c r="B377" s="70">
        <v>58901</v>
      </c>
      <c r="C377" s="883" t="s">
        <v>164</v>
      </c>
      <c r="D377" s="884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2">
        <v>0</v>
      </c>
      <c r="R377" s="75"/>
      <c r="S377" s="75"/>
    </row>
    <row r="378" spans="2:19" s="57" customFormat="1" ht="17.25" hidden="1" customHeight="1" x14ac:dyDescent="0.2">
      <c r="B378" s="68">
        <v>5900</v>
      </c>
      <c r="C378" s="881" t="s">
        <v>930</v>
      </c>
      <c r="D378" s="882"/>
      <c r="E378" s="73">
        <v>0</v>
      </c>
      <c r="F378" s="73">
        <v>0</v>
      </c>
      <c r="G378" s="73">
        <v>0</v>
      </c>
      <c r="H378" s="73">
        <v>0</v>
      </c>
      <c r="I378" s="73">
        <v>0</v>
      </c>
      <c r="J378" s="73">
        <v>0</v>
      </c>
      <c r="K378" s="73">
        <v>0</v>
      </c>
      <c r="L378" s="73">
        <v>0</v>
      </c>
      <c r="M378" s="73">
        <v>0</v>
      </c>
      <c r="N378" s="73">
        <v>0</v>
      </c>
      <c r="O378" s="73">
        <v>0</v>
      </c>
      <c r="P378" s="73">
        <v>0</v>
      </c>
      <c r="Q378" s="73">
        <v>0</v>
      </c>
      <c r="R378" s="74"/>
      <c r="S378" s="74"/>
    </row>
    <row r="379" spans="2:19" s="57" customFormat="1" ht="17.25" hidden="1" customHeight="1" x14ac:dyDescent="0.2">
      <c r="B379" s="68">
        <v>591</v>
      </c>
      <c r="C379" s="881" t="s">
        <v>931</v>
      </c>
      <c r="D379" s="882"/>
      <c r="E379" s="73">
        <v>0</v>
      </c>
      <c r="F379" s="73">
        <v>0</v>
      </c>
      <c r="G379" s="73">
        <v>0</v>
      </c>
      <c r="H379" s="73">
        <v>0</v>
      </c>
      <c r="I379" s="73">
        <v>0</v>
      </c>
      <c r="J379" s="73">
        <v>0</v>
      </c>
      <c r="K379" s="73">
        <v>0</v>
      </c>
      <c r="L379" s="73">
        <v>0</v>
      </c>
      <c r="M379" s="73">
        <v>0</v>
      </c>
      <c r="N379" s="73">
        <v>0</v>
      </c>
      <c r="O379" s="73">
        <v>0</v>
      </c>
      <c r="P379" s="73">
        <v>0</v>
      </c>
      <c r="Q379" s="73">
        <v>0</v>
      </c>
      <c r="R379" s="74"/>
      <c r="S379" s="74"/>
    </row>
    <row r="380" spans="2:19" ht="17.25" hidden="1" customHeight="1" x14ac:dyDescent="0.2">
      <c r="B380" s="70">
        <v>59101</v>
      </c>
      <c r="C380" s="883" t="s">
        <v>165</v>
      </c>
      <c r="D380" s="884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2">
        <v>0</v>
      </c>
      <c r="R380" s="75"/>
      <c r="S380" s="75"/>
    </row>
    <row r="381" spans="2:19" s="66" customFormat="1" ht="17.25" hidden="1" customHeight="1" x14ac:dyDescent="0.2">
      <c r="B381" s="64">
        <v>6000</v>
      </c>
      <c r="C381" s="877" t="s">
        <v>932</v>
      </c>
      <c r="D381" s="877"/>
      <c r="E381" s="77">
        <v>0</v>
      </c>
      <c r="F381" s="77">
        <v>0</v>
      </c>
      <c r="G381" s="77">
        <v>0</v>
      </c>
      <c r="H381" s="77">
        <v>0</v>
      </c>
      <c r="I381" s="77">
        <v>0</v>
      </c>
      <c r="J381" s="77">
        <v>0</v>
      </c>
      <c r="K381" s="77">
        <v>0</v>
      </c>
      <c r="L381" s="77">
        <v>0</v>
      </c>
      <c r="M381" s="77">
        <v>0</v>
      </c>
      <c r="N381" s="77">
        <v>0</v>
      </c>
      <c r="O381" s="77">
        <v>0</v>
      </c>
      <c r="P381" s="77">
        <v>0</v>
      </c>
      <c r="Q381" s="77">
        <v>0</v>
      </c>
      <c r="R381" s="78"/>
      <c r="S381" s="78"/>
    </row>
    <row r="382" spans="2:19" s="57" customFormat="1" ht="17.25" hidden="1" customHeight="1" x14ac:dyDescent="0.2">
      <c r="B382" s="68">
        <v>6100</v>
      </c>
      <c r="C382" s="881" t="s">
        <v>933</v>
      </c>
      <c r="D382" s="881"/>
      <c r="E382" s="79">
        <v>0</v>
      </c>
      <c r="F382" s="79">
        <v>0</v>
      </c>
      <c r="G382" s="79">
        <v>0</v>
      </c>
      <c r="H382" s="79">
        <v>0</v>
      </c>
      <c r="I382" s="79">
        <v>0</v>
      </c>
      <c r="J382" s="79">
        <v>0</v>
      </c>
      <c r="K382" s="79">
        <v>0</v>
      </c>
      <c r="L382" s="79">
        <v>0</v>
      </c>
      <c r="M382" s="79">
        <v>0</v>
      </c>
      <c r="N382" s="79">
        <v>0</v>
      </c>
      <c r="O382" s="79">
        <v>0</v>
      </c>
      <c r="P382" s="79">
        <v>0</v>
      </c>
      <c r="Q382" s="79">
        <v>0</v>
      </c>
      <c r="R382" s="80"/>
      <c r="S382" s="80"/>
    </row>
    <row r="383" spans="2:19" s="57" customFormat="1" ht="17.25" hidden="1" customHeight="1" x14ac:dyDescent="0.2">
      <c r="B383" s="68">
        <v>611</v>
      </c>
      <c r="C383" s="881" t="s">
        <v>934</v>
      </c>
      <c r="D383" s="882"/>
      <c r="E383" s="79">
        <v>0</v>
      </c>
      <c r="F383" s="79">
        <v>0</v>
      </c>
      <c r="G383" s="79">
        <v>0</v>
      </c>
      <c r="H383" s="79">
        <v>0</v>
      </c>
      <c r="I383" s="79">
        <v>0</v>
      </c>
      <c r="J383" s="79">
        <v>0</v>
      </c>
      <c r="K383" s="79">
        <v>0</v>
      </c>
      <c r="L383" s="79">
        <v>0</v>
      </c>
      <c r="M383" s="79">
        <v>0</v>
      </c>
      <c r="N383" s="79">
        <v>0</v>
      </c>
      <c r="O383" s="79">
        <v>0</v>
      </c>
      <c r="P383" s="79">
        <v>0</v>
      </c>
      <c r="Q383" s="79">
        <v>0</v>
      </c>
      <c r="R383" s="80"/>
      <c r="S383" s="80"/>
    </row>
    <row r="384" spans="2:19" ht="17.25" hidden="1" customHeight="1" x14ac:dyDescent="0.2">
      <c r="B384" s="70">
        <v>61101</v>
      </c>
      <c r="C384" s="883" t="s">
        <v>935</v>
      </c>
      <c r="D384" s="884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2">
        <v>0</v>
      </c>
      <c r="R384" s="81"/>
      <c r="S384" s="81"/>
    </row>
    <row r="385" spans="2:19" ht="17.25" hidden="1" customHeight="1" x14ac:dyDescent="0.2">
      <c r="B385" s="70">
        <v>61102</v>
      </c>
      <c r="C385" s="883" t="s">
        <v>936</v>
      </c>
      <c r="D385" s="884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2">
        <v>0</v>
      </c>
      <c r="R385" s="81"/>
      <c r="S385" s="81"/>
    </row>
    <row r="386" spans="2:19" ht="17.25" hidden="1" customHeight="1" x14ac:dyDescent="0.2">
      <c r="B386" s="70">
        <v>61103</v>
      </c>
      <c r="C386" s="883" t="s">
        <v>937</v>
      </c>
      <c r="D386" s="884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2">
        <v>0</v>
      </c>
      <c r="R386" s="81"/>
      <c r="S386" s="81"/>
    </row>
    <row r="387" spans="2:19" ht="17.25" hidden="1" customHeight="1" x14ac:dyDescent="0.2">
      <c r="B387" s="70">
        <v>61104</v>
      </c>
      <c r="C387" s="883" t="s">
        <v>938</v>
      </c>
      <c r="D387" s="884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2">
        <v>0</v>
      </c>
      <c r="R387" s="81"/>
      <c r="S387" s="81"/>
    </row>
    <row r="388" spans="2:19" ht="17.25" hidden="1" customHeight="1" x14ac:dyDescent="0.2">
      <c r="B388" s="70">
        <v>61105</v>
      </c>
      <c r="C388" s="883" t="s">
        <v>939</v>
      </c>
      <c r="D388" s="884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2">
        <v>0</v>
      </c>
      <c r="R388" s="81"/>
      <c r="S388" s="81"/>
    </row>
    <row r="389" spans="2:19" ht="17.25" hidden="1" customHeight="1" x14ac:dyDescent="0.2">
      <c r="B389" s="70">
        <v>61106</v>
      </c>
      <c r="C389" s="883" t="s">
        <v>940</v>
      </c>
      <c r="D389" s="884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2">
        <v>0</v>
      </c>
      <c r="R389" s="81"/>
      <c r="S389" s="81"/>
    </row>
    <row r="390" spans="2:19" ht="17.25" hidden="1" customHeight="1" x14ac:dyDescent="0.2">
      <c r="B390" s="70">
        <v>61107</v>
      </c>
      <c r="C390" s="883" t="s">
        <v>941</v>
      </c>
      <c r="D390" s="884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2">
        <v>0</v>
      </c>
      <c r="R390" s="81"/>
      <c r="S390" s="81"/>
    </row>
    <row r="391" spans="2:19" ht="17.25" hidden="1" customHeight="1" x14ac:dyDescent="0.2">
      <c r="B391" s="70">
        <v>61108</v>
      </c>
      <c r="C391" s="883" t="s">
        <v>942</v>
      </c>
      <c r="D391" s="884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2">
        <v>0</v>
      </c>
      <c r="R391" s="81"/>
      <c r="S391" s="81"/>
    </row>
    <row r="392" spans="2:19" ht="17.25" hidden="1" customHeight="1" x14ac:dyDescent="0.2">
      <c r="B392" s="70">
        <v>61109</v>
      </c>
      <c r="C392" s="883" t="s">
        <v>943</v>
      </c>
      <c r="D392" s="884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2">
        <v>0</v>
      </c>
      <c r="R392" s="81"/>
      <c r="S392" s="81"/>
    </row>
    <row r="393" spans="2:19" ht="17.25" hidden="1" customHeight="1" x14ac:dyDescent="0.2">
      <c r="B393" s="70">
        <v>61110</v>
      </c>
      <c r="C393" s="883" t="s">
        <v>944</v>
      </c>
      <c r="D393" s="884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2">
        <v>0</v>
      </c>
      <c r="R393" s="81"/>
      <c r="S393" s="81"/>
    </row>
    <row r="394" spans="2:19" ht="17.25" hidden="1" customHeight="1" x14ac:dyDescent="0.2">
      <c r="B394" s="70">
        <v>61111</v>
      </c>
      <c r="C394" s="883" t="s">
        <v>945</v>
      </c>
      <c r="D394" s="884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2">
        <v>0</v>
      </c>
      <c r="R394" s="81"/>
      <c r="S394" s="81"/>
    </row>
    <row r="395" spans="2:19" ht="17.25" hidden="1" customHeight="1" x14ac:dyDescent="0.2">
      <c r="B395" s="70">
        <v>61112</v>
      </c>
      <c r="C395" s="883" t="s">
        <v>946</v>
      </c>
      <c r="D395" s="884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2">
        <v>0</v>
      </c>
      <c r="R395" s="81"/>
      <c r="S395" s="81"/>
    </row>
    <row r="396" spans="2:19" ht="17.25" hidden="1" customHeight="1" x14ac:dyDescent="0.2">
      <c r="B396" s="70">
        <v>61113</v>
      </c>
      <c r="C396" s="883" t="s">
        <v>947</v>
      </c>
      <c r="D396" s="884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2">
        <v>0</v>
      </c>
      <c r="R396" s="81"/>
      <c r="S396" s="81"/>
    </row>
    <row r="397" spans="2:19" ht="17.25" hidden="1" customHeight="1" x14ac:dyDescent="0.2">
      <c r="B397" s="70" t="s">
        <v>948</v>
      </c>
      <c r="C397" s="883" t="s">
        <v>949</v>
      </c>
      <c r="D397" s="884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2">
        <v>0</v>
      </c>
      <c r="R397" s="81"/>
      <c r="S397" s="81"/>
    </row>
    <row r="398" spans="2:19" ht="17.25" hidden="1" customHeight="1" x14ac:dyDescent="0.2">
      <c r="B398" s="70" t="s">
        <v>950</v>
      </c>
      <c r="C398" s="883" t="s">
        <v>951</v>
      </c>
      <c r="D398" s="884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2">
        <v>0</v>
      </c>
      <c r="R398" s="81"/>
      <c r="S398" s="81"/>
    </row>
    <row r="399" spans="2:19" s="57" customFormat="1" ht="17.25" hidden="1" customHeight="1" x14ac:dyDescent="0.2">
      <c r="B399" s="68">
        <v>612</v>
      </c>
      <c r="C399" s="881" t="s">
        <v>952</v>
      </c>
      <c r="D399" s="882"/>
      <c r="E399" s="79">
        <v>0</v>
      </c>
      <c r="F399" s="79">
        <v>0</v>
      </c>
      <c r="G399" s="79">
        <v>0</v>
      </c>
      <c r="H399" s="79">
        <v>0</v>
      </c>
      <c r="I399" s="79">
        <v>0</v>
      </c>
      <c r="J399" s="79">
        <v>0</v>
      </c>
      <c r="K399" s="79">
        <v>0</v>
      </c>
      <c r="L399" s="79">
        <v>0</v>
      </c>
      <c r="M399" s="79">
        <v>0</v>
      </c>
      <c r="N399" s="79">
        <v>0</v>
      </c>
      <c r="O399" s="79">
        <v>0</v>
      </c>
      <c r="P399" s="79">
        <v>0</v>
      </c>
      <c r="Q399" s="79">
        <v>0</v>
      </c>
      <c r="R399" s="80"/>
      <c r="S399" s="80"/>
    </row>
    <row r="400" spans="2:19" ht="17.25" hidden="1" customHeight="1" x14ac:dyDescent="0.2">
      <c r="B400" s="70">
        <v>61201</v>
      </c>
      <c r="C400" s="883" t="s">
        <v>334</v>
      </c>
      <c r="D400" s="884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2">
        <v>0</v>
      </c>
      <c r="R400" s="81"/>
      <c r="S400" s="81"/>
    </row>
    <row r="401" spans="2:19" ht="17.25" hidden="1" customHeight="1" x14ac:dyDescent="0.2">
      <c r="B401" s="70">
        <v>61202</v>
      </c>
      <c r="C401" s="883" t="s">
        <v>953</v>
      </c>
      <c r="D401" s="884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2">
        <v>0</v>
      </c>
      <c r="R401" s="81"/>
      <c r="S401" s="81"/>
    </row>
    <row r="402" spans="2:19" ht="17.25" hidden="1" customHeight="1" x14ac:dyDescent="0.2">
      <c r="B402" s="70">
        <v>61203</v>
      </c>
      <c r="C402" s="883" t="s">
        <v>954</v>
      </c>
      <c r="D402" s="884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2">
        <v>0</v>
      </c>
      <c r="R402" s="81"/>
      <c r="S402" s="81"/>
    </row>
    <row r="403" spans="2:19" ht="17.25" hidden="1" customHeight="1" x14ac:dyDescent="0.2">
      <c r="B403" s="70">
        <v>61204</v>
      </c>
      <c r="C403" s="883" t="s">
        <v>955</v>
      </c>
      <c r="D403" s="884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2">
        <v>0</v>
      </c>
      <c r="R403" s="81"/>
      <c r="S403" s="81"/>
    </row>
    <row r="404" spans="2:19" ht="17.25" hidden="1" customHeight="1" x14ac:dyDescent="0.2">
      <c r="B404" s="70">
        <v>61205</v>
      </c>
      <c r="C404" s="883" t="s">
        <v>956</v>
      </c>
      <c r="D404" s="884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2">
        <v>0</v>
      </c>
      <c r="R404" s="81"/>
      <c r="S404" s="81"/>
    </row>
    <row r="405" spans="2:19" ht="17.25" hidden="1" customHeight="1" x14ac:dyDescent="0.2">
      <c r="B405" s="70">
        <v>61206</v>
      </c>
      <c r="C405" s="883" t="s">
        <v>945</v>
      </c>
      <c r="D405" s="884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2">
        <v>0</v>
      </c>
      <c r="R405" s="81"/>
      <c r="S405" s="81"/>
    </row>
    <row r="406" spans="2:19" ht="17.25" hidden="1" customHeight="1" x14ac:dyDescent="0.2">
      <c r="B406" s="70">
        <v>61207</v>
      </c>
      <c r="C406" s="883" t="s">
        <v>946</v>
      </c>
      <c r="D406" s="884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2">
        <v>0</v>
      </c>
      <c r="R406" s="81"/>
      <c r="S406" s="81"/>
    </row>
    <row r="407" spans="2:19" ht="17.25" hidden="1" customHeight="1" x14ac:dyDescent="0.2">
      <c r="B407" s="70">
        <v>61208</v>
      </c>
      <c r="C407" s="883" t="s">
        <v>957</v>
      </c>
      <c r="D407" s="884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2">
        <v>0</v>
      </c>
      <c r="R407" s="81"/>
      <c r="S407" s="81"/>
    </row>
    <row r="408" spans="2:19" ht="17.25" hidden="1" customHeight="1" x14ac:dyDescent="0.2">
      <c r="B408" s="70">
        <v>61209</v>
      </c>
      <c r="C408" s="883" t="s">
        <v>958</v>
      </c>
      <c r="D408" s="884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2">
        <v>0</v>
      </c>
      <c r="R408" s="81"/>
      <c r="S408" s="81"/>
    </row>
    <row r="409" spans="2:19" ht="17.25" hidden="1" customHeight="1" x14ac:dyDescent="0.2">
      <c r="B409" s="70">
        <v>61210</v>
      </c>
      <c r="C409" s="883" t="s">
        <v>959</v>
      </c>
      <c r="D409" s="884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2">
        <v>0</v>
      </c>
      <c r="R409" s="81"/>
      <c r="S409" s="81"/>
    </row>
    <row r="410" spans="2:19" ht="17.25" hidden="1" customHeight="1" x14ac:dyDescent="0.2">
      <c r="B410" s="70">
        <v>61211</v>
      </c>
      <c r="C410" s="883" t="s">
        <v>960</v>
      </c>
      <c r="D410" s="884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2">
        <v>0</v>
      </c>
      <c r="R410" s="81"/>
      <c r="S410" s="81"/>
    </row>
    <row r="411" spans="2:19" ht="17.25" hidden="1" customHeight="1" x14ac:dyDescent="0.2">
      <c r="B411" s="70">
        <v>61212</v>
      </c>
      <c r="C411" s="883" t="s">
        <v>961</v>
      </c>
      <c r="D411" s="884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2">
        <v>0</v>
      </c>
      <c r="R411" s="81"/>
      <c r="S411" s="81"/>
    </row>
    <row r="412" spans="2:19" ht="17.25" hidden="1" customHeight="1" x14ac:dyDescent="0.2">
      <c r="B412" s="70">
        <v>61213</v>
      </c>
      <c r="C412" s="883" t="s">
        <v>962</v>
      </c>
      <c r="D412" s="884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2">
        <v>0</v>
      </c>
      <c r="R412" s="81"/>
      <c r="S412" s="81"/>
    </row>
    <row r="413" spans="2:19" ht="17.25" hidden="1" customHeight="1" x14ac:dyDescent="0.2">
      <c r="B413" s="70">
        <v>61214</v>
      </c>
      <c r="C413" s="883" t="s">
        <v>963</v>
      </c>
      <c r="D413" s="884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2">
        <v>0</v>
      </c>
      <c r="R413" s="81"/>
      <c r="S413" s="81"/>
    </row>
    <row r="414" spans="2:19" ht="17.25" hidden="1" customHeight="1" x14ac:dyDescent="0.2">
      <c r="B414" s="70">
        <v>61215</v>
      </c>
      <c r="C414" s="883" t="s">
        <v>964</v>
      </c>
      <c r="D414" s="884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2">
        <v>0</v>
      </c>
      <c r="R414" s="81"/>
      <c r="S414" s="81"/>
    </row>
    <row r="415" spans="2:19" ht="17.25" hidden="1" customHeight="1" x14ac:dyDescent="0.2">
      <c r="B415" s="70">
        <v>61216</v>
      </c>
      <c r="C415" s="883" t="s">
        <v>965</v>
      </c>
      <c r="D415" s="884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2">
        <v>0</v>
      </c>
      <c r="R415" s="81"/>
      <c r="S415" s="81"/>
    </row>
    <row r="416" spans="2:19" ht="17.25" hidden="1" customHeight="1" x14ac:dyDescent="0.2">
      <c r="B416" s="70">
        <v>61217</v>
      </c>
      <c r="C416" s="883" t="s">
        <v>966</v>
      </c>
      <c r="D416" s="884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2">
        <v>0</v>
      </c>
      <c r="R416" s="81"/>
      <c r="S416" s="81"/>
    </row>
    <row r="417" spans="2:19" ht="17.25" hidden="1" customHeight="1" x14ac:dyDescent="0.2">
      <c r="B417" s="70">
        <v>61218</v>
      </c>
      <c r="C417" s="887" t="s">
        <v>967</v>
      </c>
      <c r="D417" s="887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2">
        <v>0</v>
      </c>
      <c r="R417" s="81"/>
      <c r="S417" s="81"/>
    </row>
    <row r="418" spans="2:19" ht="17.25" hidden="1" customHeight="1" x14ac:dyDescent="0.2">
      <c r="B418" s="70">
        <v>61219</v>
      </c>
      <c r="C418" s="887" t="s">
        <v>968</v>
      </c>
      <c r="D418" s="887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2">
        <v>0</v>
      </c>
      <c r="R418" s="81"/>
      <c r="S418" s="81"/>
    </row>
    <row r="419" spans="2:19" ht="17.25" hidden="1" customHeight="1" x14ac:dyDescent="0.2">
      <c r="B419" s="70" t="s">
        <v>969</v>
      </c>
      <c r="C419" s="887" t="s">
        <v>970</v>
      </c>
      <c r="D419" s="887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2">
        <v>0</v>
      </c>
      <c r="R419" s="81"/>
      <c r="S419" s="81"/>
    </row>
    <row r="420" spans="2:19" ht="17.25" hidden="1" customHeight="1" x14ac:dyDescent="0.2">
      <c r="B420" s="70" t="s">
        <v>971</v>
      </c>
      <c r="C420" s="887" t="s">
        <v>972</v>
      </c>
      <c r="D420" s="887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2">
        <v>0</v>
      </c>
      <c r="R420" s="81"/>
      <c r="S420" s="81"/>
    </row>
    <row r="421" spans="2:19" ht="17.25" hidden="1" customHeight="1" x14ac:dyDescent="0.2">
      <c r="B421" s="70" t="s">
        <v>973</v>
      </c>
      <c r="C421" s="887" t="s">
        <v>974</v>
      </c>
      <c r="D421" s="887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2">
        <v>0</v>
      </c>
      <c r="R421" s="81"/>
      <c r="S421" s="81"/>
    </row>
    <row r="422" spans="2:19" ht="17.25" hidden="1" customHeight="1" x14ac:dyDescent="0.2">
      <c r="B422" s="70" t="s">
        <v>975</v>
      </c>
      <c r="C422" s="887" t="s">
        <v>976</v>
      </c>
      <c r="D422" s="887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2">
        <v>0</v>
      </c>
      <c r="R422" s="81"/>
      <c r="S422" s="81"/>
    </row>
    <row r="423" spans="2:19" s="57" customFormat="1" ht="27" hidden="1" customHeight="1" x14ac:dyDescent="0.2">
      <c r="B423" s="68">
        <v>613</v>
      </c>
      <c r="C423" s="881" t="s">
        <v>977</v>
      </c>
      <c r="D423" s="882"/>
      <c r="E423" s="79">
        <v>0</v>
      </c>
      <c r="F423" s="79">
        <v>0</v>
      </c>
      <c r="G423" s="79">
        <v>0</v>
      </c>
      <c r="H423" s="79">
        <v>0</v>
      </c>
      <c r="I423" s="79">
        <v>0</v>
      </c>
      <c r="J423" s="79">
        <v>0</v>
      </c>
      <c r="K423" s="79">
        <v>0</v>
      </c>
      <c r="L423" s="79">
        <v>0</v>
      </c>
      <c r="M423" s="79">
        <v>0</v>
      </c>
      <c r="N423" s="79">
        <v>0</v>
      </c>
      <c r="O423" s="79">
        <v>0</v>
      </c>
      <c r="P423" s="79">
        <v>0</v>
      </c>
      <c r="Q423" s="79">
        <v>0</v>
      </c>
      <c r="R423" s="80"/>
      <c r="S423" s="80"/>
    </row>
    <row r="424" spans="2:19" ht="17.25" hidden="1" customHeight="1" x14ac:dyDescent="0.2">
      <c r="B424" s="70">
        <v>61301</v>
      </c>
      <c r="C424" s="883" t="s">
        <v>978</v>
      </c>
      <c r="D424" s="884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2">
        <v>0</v>
      </c>
      <c r="R424" s="81"/>
      <c r="S424" s="81"/>
    </row>
    <row r="425" spans="2:19" ht="17.25" hidden="1" customHeight="1" x14ac:dyDescent="0.2">
      <c r="B425" s="70">
        <v>61302</v>
      </c>
      <c r="C425" s="883" t="s">
        <v>979</v>
      </c>
      <c r="D425" s="884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2">
        <v>0</v>
      </c>
      <c r="R425" s="81"/>
      <c r="S425" s="81"/>
    </row>
    <row r="426" spans="2:19" ht="17.25" hidden="1" customHeight="1" x14ac:dyDescent="0.2">
      <c r="B426" s="70">
        <v>61303</v>
      </c>
      <c r="C426" s="883" t="s">
        <v>980</v>
      </c>
      <c r="D426" s="884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2">
        <v>0</v>
      </c>
      <c r="R426" s="81"/>
      <c r="S426" s="81"/>
    </row>
    <row r="427" spans="2:19" ht="17.25" hidden="1" customHeight="1" x14ac:dyDescent="0.2">
      <c r="B427" s="70">
        <v>61304</v>
      </c>
      <c r="C427" s="883" t="s">
        <v>981</v>
      </c>
      <c r="D427" s="884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2">
        <v>0</v>
      </c>
      <c r="R427" s="81"/>
      <c r="S427" s="81"/>
    </row>
    <row r="428" spans="2:19" ht="17.25" hidden="1" customHeight="1" x14ac:dyDescent="0.2">
      <c r="B428" s="70">
        <v>61305</v>
      </c>
      <c r="C428" s="883" t="s">
        <v>982</v>
      </c>
      <c r="D428" s="884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2">
        <v>0</v>
      </c>
      <c r="R428" s="81"/>
      <c r="S428" s="81"/>
    </row>
    <row r="429" spans="2:19" ht="17.25" hidden="1" customHeight="1" x14ac:dyDescent="0.2">
      <c r="B429" s="70">
        <v>61306</v>
      </c>
      <c r="C429" s="883" t="s">
        <v>983</v>
      </c>
      <c r="D429" s="884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2">
        <v>0</v>
      </c>
      <c r="R429" s="81"/>
      <c r="S429" s="81"/>
    </row>
    <row r="430" spans="2:19" ht="17.25" hidden="1" customHeight="1" x14ac:dyDescent="0.2">
      <c r="B430" s="70">
        <v>61307</v>
      </c>
      <c r="C430" s="883" t="s">
        <v>984</v>
      </c>
      <c r="D430" s="884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2">
        <v>0</v>
      </c>
      <c r="R430" s="81"/>
      <c r="S430" s="81"/>
    </row>
    <row r="431" spans="2:19" ht="17.25" hidden="1" customHeight="1" x14ac:dyDescent="0.2">
      <c r="B431" s="70">
        <v>61308</v>
      </c>
      <c r="C431" s="883" t="s">
        <v>985</v>
      </c>
      <c r="D431" s="884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2">
        <v>0</v>
      </c>
      <c r="R431" s="81"/>
      <c r="S431" s="81"/>
    </row>
    <row r="432" spans="2:19" ht="17.25" hidden="1" customHeight="1" x14ac:dyDescent="0.2">
      <c r="B432" s="70">
        <v>61309</v>
      </c>
      <c r="C432" s="883" t="s">
        <v>981</v>
      </c>
      <c r="D432" s="884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2">
        <v>0</v>
      </c>
      <c r="R432" s="81"/>
      <c r="S432" s="81"/>
    </row>
    <row r="433" spans="2:19" ht="17.25" hidden="1" customHeight="1" x14ac:dyDescent="0.2">
      <c r="B433" s="70">
        <v>61310</v>
      </c>
      <c r="C433" s="883" t="s">
        <v>986</v>
      </c>
      <c r="D433" s="884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2">
        <v>0</v>
      </c>
      <c r="R433" s="81"/>
      <c r="S433" s="81"/>
    </row>
    <row r="434" spans="2:19" ht="17.25" hidden="1" customHeight="1" x14ac:dyDescent="0.2">
      <c r="B434" s="70">
        <v>61311</v>
      </c>
      <c r="C434" s="883" t="s">
        <v>987</v>
      </c>
      <c r="D434" s="884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2">
        <v>0</v>
      </c>
      <c r="R434" s="81"/>
      <c r="S434" s="81"/>
    </row>
    <row r="435" spans="2:19" ht="17.25" hidden="1" customHeight="1" x14ac:dyDescent="0.2">
      <c r="B435" s="70">
        <v>61312</v>
      </c>
      <c r="C435" s="883" t="s">
        <v>988</v>
      </c>
      <c r="D435" s="884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2">
        <v>0</v>
      </c>
      <c r="R435" s="81"/>
      <c r="S435" s="81"/>
    </row>
    <row r="436" spans="2:19" ht="17.25" hidden="1" customHeight="1" x14ac:dyDescent="0.2">
      <c r="B436" s="70" t="s">
        <v>989</v>
      </c>
      <c r="C436" s="883" t="s">
        <v>974</v>
      </c>
      <c r="D436" s="884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2">
        <v>0</v>
      </c>
      <c r="R436" s="81"/>
      <c r="S436" s="81"/>
    </row>
    <row r="437" spans="2:19" ht="17.25" hidden="1" customHeight="1" x14ac:dyDescent="0.2">
      <c r="B437" s="70" t="s">
        <v>990</v>
      </c>
      <c r="C437" s="883" t="s">
        <v>976</v>
      </c>
      <c r="D437" s="884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2">
        <v>0</v>
      </c>
      <c r="R437" s="81"/>
      <c r="S437" s="81"/>
    </row>
    <row r="438" spans="2:19" s="57" customFormat="1" ht="17.25" hidden="1" customHeight="1" x14ac:dyDescent="0.2">
      <c r="B438" s="68">
        <v>614</v>
      </c>
      <c r="C438" s="881" t="s">
        <v>991</v>
      </c>
      <c r="D438" s="882"/>
      <c r="E438" s="79">
        <v>0</v>
      </c>
      <c r="F438" s="79">
        <v>0</v>
      </c>
      <c r="G438" s="79">
        <v>0</v>
      </c>
      <c r="H438" s="79">
        <v>0</v>
      </c>
      <c r="I438" s="79">
        <v>0</v>
      </c>
      <c r="J438" s="79">
        <v>0</v>
      </c>
      <c r="K438" s="79">
        <v>0</v>
      </c>
      <c r="L438" s="79">
        <v>0</v>
      </c>
      <c r="M438" s="79">
        <v>0</v>
      </c>
      <c r="N438" s="79">
        <v>0</v>
      </c>
      <c r="O438" s="79">
        <v>0</v>
      </c>
      <c r="P438" s="79">
        <v>0</v>
      </c>
      <c r="Q438" s="79">
        <v>0</v>
      </c>
      <c r="R438" s="80"/>
      <c r="S438" s="80"/>
    </row>
    <row r="439" spans="2:19" ht="17.25" hidden="1" customHeight="1" x14ac:dyDescent="0.2">
      <c r="B439" s="70">
        <v>61401</v>
      </c>
      <c r="C439" s="883" t="s">
        <v>334</v>
      </c>
      <c r="D439" s="884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2">
        <v>0</v>
      </c>
      <c r="R439" s="81"/>
      <c r="S439" s="81"/>
    </row>
    <row r="440" spans="2:19" ht="17.25" hidden="1" customHeight="1" x14ac:dyDescent="0.2">
      <c r="B440" s="70">
        <v>61402</v>
      </c>
      <c r="C440" s="883" t="s">
        <v>953</v>
      </c>
      <c r="D440" s="884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2">
        <v>0</v>
      </c>
      <c r="R440" s="81"/>
      <c r="S440" s="81"/>
    </row>
    <row r="441" spans="2:19" ht="17.25" hidden="1" customHeight="1" x14ac:dyDescent="0.2">
      <c r="B441" s="70">
        <v>61403</v>
      </c>
      <c r="C441" s="883" t="s">
        <v>954</v>
      </c>
      <c r="D441" s="884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2">
        <v>0</v>
      </c>
      <c r="R441" s="81"/>
      <c r="S441" s="81"/>
    </row>
    <row r="442" spans="2:19" ht="17.25" hidden="1" customHeight="1" x14ac:dyDescent="0.2">
      <c r="B442" s="70">
        <v>61404</v>
      </c>
      <c r="C442" s="883" t="s">
        <v>955</v>
      </c>
      <c r="D442" s="884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2">
        <v>0</v>
      </c>
      <c r="R442" s="81"/>
      <c r="S442" s="81"/>
    </row>
    <row r="443" spans="2:19" ht="17.25" hidden="1" customHeight="1" x14ac:dyDescent="0.2">
      <c r="B443" s="70">
        <v>61405</v>
      </c>
      <c r="C443" s="883" t="s">
        <v>945</v>
      </c>
      <c r="D443" s="884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2">
        <v>0</v>
      </c>
      <c r="R443" s="81"/>
      <c r="S443" s="81"/>
    </row>
    <row r="444" spans="2:19" ht="17.25" hidden="1" customHeight="1" x14ac:dyDescent="0.2">
      <c r="B444" s="70">
        <v>61406</v>
      </c>
      <c r="C444" s="883" t="s">
        <v>946</v>
      </c>
      <c r="D444" s="884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2">
        <v>0</v>
      </c>
      <c r="R444" s="81"/>
      <c r="S444" s="81"/>
    </row>
    <row r="445" spans="2:19" ht="17.25" hidden="1" customHeight="1" x14ac:dyDescent="0.2">
      <c r="B445" s="70">
        <v>61407</v>
      </c>
      <c r="C445" s="883" t="s">
        <v>992</v>
      </c>
      <c r="D445" s="884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2">
        <v>0</v>
      </c>
      <c r="R445" s="81"/>
      <c r="S445" s="81"/>
    </row>
    <row r="446" spans="2:19" ht="17.25" hidden="1" customHeight="1" x14ac:dyDescent="0.2">
      <c r="B446" s="70">
        <v>61408</v>
      </c>
      <c r="C446" s="883" t="s">
        <v>993</v>
      </c>
      <c r="D446" s="884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2">
        <v>0</v>
      </c>
      <c r="R446" s="81"/>
      <c r="S446" s="81"/>
    </row>
    <row r="447" spans="2:19" ht="17.25" hidden="1" customHeight="1" x14ac:dyDescent="0.2">
      <c r="B447" s="70">
        <v>61409</v>
      </c>
      <c r="C447" s="883" t="s">
        <v>994</v>
      </c>
      <c r="D447" s="884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2">
        <v>0</v>
      </c>
      <c r="R447" s="81"/>
      <c r="S447" s="81"/>
    </row>
    <row r="448" spans="2:19" ht="17.25" hidden="1" customHeight="1" x14ac:dyDescent="0.2">
      <c r="B448" s="70">
        <v>61410</v>
      </c>
      <c r="C448" s="883" t="s">
        <v>995</v>
      </c>
      <c r="D448" s="884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2">
        <v>0</v>
      </c>
      <c r="R448" s="81"/>
      <c r="S448" s="81"/>
    </row>
    <row r="449" spans="2:19" ht="17.25" hidden="1" customHeight="1" x14ac:dyDescent="0.2">
      <c r="B449" s="70">
        <v>61411</v>
      </c>
      <c r="C449" s="883" t="s">
        <v>996</v>
      </c>
      <c r="D449" s="884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2">
        <v>0</v>
      </c>
      <c r="R449" s="81"/>
      <c r="S449" s="81"/>
    </row>
    <row r="450" spans="2:19" ht="17.25" hidden="1" customHeight="1" x14ac:dyDescent="0.2">
      <c r="B450" s="70">
        <v>61412</v>
      </c>
      <c r="C450" s="883" t="s">
        <v>997</v>
      </c>
      <c r="D450" s="884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2">
        <v>0</v>
      </c>
      <c r="R450" s="81"/>
      <c r="S450" s="81"/>
    </row>
    <row r="451" spans="2:19" ht="17.25" hidden="1" customHeight="1" x14ac:dyDescent="0.2">
      <c r="B451" s="70">
        <v>61413</v>
      </c>
      <c r="C451" s="883" t="s">
        <v>998</v>
      </c>
      <c r="D451" s="884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2">
        <v>0</v>
      </c>
      <c r="R451" s="81"/>
      <c r="S451" s="81"/>
    </row>
    <row r="452" spans="2:19" ht="17.25" hidden="1" customHeight="1" x14ac:dyDescent="0.2">
      <c r="B452" s="70">
        <v>61414</v>
      </c>
      <c r="C452" s="883" t="s">
        <v>999</v>
      </c>
      <c r="D452" s="884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2">
        <v>0</v>
      </c>
      <c r="R452" s="81"/>
      <c r="S452" s="81"/>
    </row>
    <row r="453" spans="2:19" ht="17.25" hidden="1" customHeight="1" x14ac:dyDescent="0.2">
      <c r="B453" s="70">
        <v>61415</v>
      </c>
      <c r="C453" s="883" t="s">
        <v>1000</v>
      </c>
      <c r="D453" s="884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2">
        <v>0</v>
      </c>
      <c r="R453" s="81"/>
      <c r="S453" s="81"/>
    </row>
    <row r="454" spans="2:19" ht="17.25" hidden="1" customHeight="1" x14ac:dyDescent="0.2">
      <c r="B454" s="70">
        <v>61416</v>
      </c>
      <c r="C454" s="883" t="s">
        <v>1001</v>
      </c>
      <c r="D454" s="884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2">
        <v>0</v>
      </c>
      <c r="R454" s="81"/>
      <c r="S454" s="81"/>
    </row>
    <row r="455" spans="2:19" ht="17.25" hidden="1" customHeight="1" x14ac:dyDescent="0.2">
      <c r="B455" s="70">
        <v>61417</v>
      </c>
      <c r="C455" s="883" t="s">
        <v>970</v>
      </c>
      <c r="D455" s="884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2">
        <v>0</v>
      </c>
      <c r="R455" s="81"/>
      <c r="S455" s="81"/>
    </row>
    <row r="456" spans="2:19" ht="17.25" hidden="1" customHeight="1" x14ac:dyDescent="0.2">
      <c r="B456" s="70">
        <v>61418</v>
      </c>
      <c r="C456" s="883" t="s">
        <v>1002</v>
      </c>
      <c r="D456" s="884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2">
        <v>0</v>
      </c>
      <c r="R456" s="81"/>
      <c r="S456" s="81"/>
    </row>
    <row r="457" spans="2:19" ht="17.25" hidden="1" customHeight="1" x14ac:dyDescent="0.2">
      <c r="B457" s="70">
        <v>61419</v>
      </c>
      <c r="C457" s="883" t="s">
        <v>1003</v>
      </c>
      <c r="D457" s="884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2">
        <v>0</v>
      </c>
      <c r="R457" s="81"/>
      <c r="S457" s="81"/>
    </row>
    <row r="458" spans="2:19" ht="17.25" hidden="1" customHeight="1" x14ac:dyDescent="0.2">
      <c r="B458" s="70">
        <v>61420</v>
      </c>
      <c r="C458" s="883" t="s">
        <v>1004</v>
      </c>
      <c r="D458" s="884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2">
        <v>0</v>
      </c>
      <c r="R458" s="81"/>
      <c r="S458" s="81"/>
    </row>
    <row r="459" spans="2:19" ht="17.25" hidden="1" customHeight="1" x14ac:dyDescent="0.2">
      <c r="B459" s="70">
        <v>61421</v>
      </c>
      <c r="C459" s="883" t="s">
        <v>1005</v>
      </c>
      <c r="D459" s="884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2">
        <v>0</v>
      </c>
      <c r="R459" s="81"/>
      <c r="S459" s="81"/>
    </row>
    <row r="460" spans="2:19" ht="17.25" hidden="1" customHeight="1" x14ac:dyDescent="0.2">
      <c r="B460" s="70">
        <v>61422</v>
      </c>
      <c r="C460" s="883" t="s">
        <v>1006</v>
      </c>
      <c r="D460" s="884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2">
        <v>0</v>
      </c>
      <c r="R460" s="81"/>
      <c r="S460" s="81"/>
    </row>
    <row r="461" spans="2:19" ht="17.25" hidden="1" customHeight="1" x14ac:dyDescent="0.2">
      <c r="B461" s="70">
        <v>61423</v>
      </c>
      <c r="C461" s="883" t="s">
        <v>1007</v>
      </c>
      <c r="D461" s="884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2">
        <v>0</v>
      </c>
      <c r="R461" s="81"/>
      <c r="S461" s="81"/>
    </row>
    <row r="462" spans="2:19" ht="17.25" hidden="1" customHeight="1" x14ac:dyDescent="0.2">
      <c r="B462" s="70" t="s">
        <v>1008</v>
      </c>
      <c r="C462" s="883" t="s">
        <v>974</v>
      </c>
      <c r="D462" s="884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2">
        <v>0</v>
      </c>
      <c r="R462" s="81"/>
      <c r="S462" s="81"/>
    </row>
    <row r="463" spans="2:19" ht="17.25" hidden="1" customHeight="1" x14ac:dyDescent="0.2">
      <c r="B463" s="70" t="s">
        <v>1009</v>
      </c>
      <c r="C463" s="883" t="s">
        <v>976</v>
      </c>
      <c r="D463" s="884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2">
        <v>0</v>
      </c>
      <c r="R463" s="81"/>
      <c r="S463" s="81"/>
    </row>
    <row r="464" spans="2:19" s="57" customFormat="1" ht="17.25" hidden="1" customHeight="1" x14ac:dyDescent="0.2">
      <c r="B464" s="68">
        <v>615</v>
      </c>
      <c r="C464" s="881" t="s">
        <v>1010</v>
      </c>
      <c r="D464" s="882"/>
      <c r="E464" s="79">
        <v>0</v>
      </c>
      <c r="F464" s="79">
        <v>0</v>
      </c>
      <c r="G464" s="79">
        <v>0</v>
      </c>
      <c r="H464" s="79">
        <v>0</v>
      </c>
      <c r="I464" s="79">
        <v>0</v>
      </c>
      <c r="J464" s="79">
        <v>0</v>
      </c>
      <c r="K464" s="79">
        <v>0</v>
      </c>
      <c r="L464" s="79">
        <v>0</v>
      </c>
      <c r="M464" s="79">
        <v>0</v>
      </c>
      <c r="N464" s="79">
        <v>0</v>
      </c>
      <c r="O464" s="79">
        <v>0</v>
      </c>
      <c r="P464" s="79">
        <v>0</v>
      </c>
      <c r="Q464" s="79">
        <v>0</v>
      </c>
      <c r="R464" s="80"/>
      <c r="S464" s="80"/>
    </row>
    <row r="465" spans="2:19" ht="17.25" hidden="1" customHeight="1" x14ac:dyDescent="0.2">
      <c r="B465" s="70">
        <v>61501</v>
      </c>
      <c r="C465" s="883" t="s">
        <v>1011</v>
      </c>
      <c r="D465" s="884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2">
        <v>0</v>
      </c>
      <c r="R465" s="81"/>
      <c r="S465" s="81"/>
    </row>
    <row r="466" spans="2:19" ht="17.25" hidden="1" customHeight="1" x14ac:dyDescent="0.2">
      <c r="B466" s="70">
        <v>61502</v>
      </c>
      <c r="C466" s="883" t="s">
        <v>1012</v>
      </c>
      <c r="D466" s="884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2">
        <v>0</v>
      </c>
      <c r="R466" s="81"/>
      <c r="S466" s="81"/>
    </row>
    <row r="467" spans="2:19" ht="17.25" hidden="1" customHeight="1" x14ac:dyDescent="0.2">
      <c r="B467" s="70">
        <v>61503</v>
      </c>
      <c r="C467" s="883" t="s">
        <v>334</v>
      </c>
      <c r="D467" s="884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2">
        <v>0</v>
      </c>
      <c r="R467" s="81"/>
      <c r="S467" s="81"/>
    </row>
    <row r="468" spans="2:19" ht="17.25" hidden="1" customHeight="1" x14ac:dyDescent="0.2">
      <c r="B468" s="70">
        <v>61504</v>
      </c>
      <c r="C468" s="883" t="s">
        <v>1013</v>
      </c>
      <c r="D468" s="884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2">
        <v>0</v>
      </c>
      <c r="R468" s="81"/>
      <c r="S468" s="81"/>
    </row>
    <row r="469" spans="2:19" ht="17.25" hidden="1" customHeight="1" x14ac:dyDescent="0.2">
      <c r="B469" s="70">
        <v>61505</v>
      </c>
      <c r="C469" s="883" t="s">
        <v>946</v>
      </c>
      <c r="D469" s="884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2">
        <v>0</v>
      </c>
      <c r="R469" s="81"/>
      <c r="S469" s="81"/>
    </row>
    <row r="470" spans="2:19" ht="17.25" hidden="1" customHeight="1" x14ac:dyDescent="0.2">
      <c r="B470" s="70">
        <v>61506</v>
      </c>
      <c r="C470" s="883" t="s">
        <v>945</v>
      </c>
      <c r="D470" s="884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2">
        <v>0</v>
      </c>
      <c r="R470" s="81"/>
      <c r="S470" s="81"/>
    </row>
    <row r="471" spans="2:19" ht="17.25" hidden="1" customHeight="1" x14ac:dyDescent="0.2">
      <c r="B471" s="70">
        <v>61507</v>
      </c>
      <c r="C471" s="883" t="s">
        <v>1014</v>
      </c>
      <c r="D471" s="884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2">
        <v>0</v>
      </c>
      <c r="R471" s="81"/>
      <c r="S471" s="81"/>
    </row>
    <row r="472" spans="2:19" ht="17.25" hidden="1" customHeight="1" x14ac:dyDescent="0.2">
      <c r="B472" s="70">
        <v>61508</v>
      </c>
      <c r="C472" s="883" t="s">
        <v>1015</v>
      </c>
      <c r="D472" s="884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2">
        <v>0</v>
      </c>
      <c r="R472" s="81"/>
      <c r="S472" s="81"/>
    </row>
    <row r="473" spans="2:19" ht="17.25" hidden="1" customHeight="1" x14ac:dyDescent="0.2">
      <c r="B473" s="70">
        <v>61509</v>
      </c>
      <c r="C473" s="883" t="s">
        <v>1016</v>
      </c>
      <c r="D473" s="884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2">
        <v>0</v>
      </c>
      <c r="R473" s="81"/>
      <c r="S473" s="81"/>
    </row>
    <row r="474" spans="2:19" ht="17.25" hidden="1" customHeight="1" x14ac:dyDescent="0.2">
      <c r="B474" s="70" t="s">
        <v>1017</v>
      </c>
      <c r="C474" s="883" t="s">
        <v>1018</v>
      </c>
      <c r="D474" s="884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2">
        <v>0</v>
      </c>
      <c r="R474" s="81"/>
      <c r="S474" s="81"/>
    </row>
    <row r="475" spans="2:19" ht="17.25" hidden="1" customHeight="1" x14ac:dyDescent="0.2">
      <c r="B475" s="70" t="s">
        <v>1019</v>
      </c>
      <c r="C475" s="883" t="s">
        <v>1020</v>
      </c>
      <c r="D475" s="884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2">
        <v>0</v>
      </c>
      <c r="R475" s="81"/>
      <c r="S475" s="81"/>
    </row>
    <row r="476" spans="2:19" ht="17.25" hidden="1" customHeight="1" x14ac:dyDescent="0.2">
      <c r="B476" s="70" t="s">
        <v>1021</v>
      </c>
      <c r="C476" s="883" t="s">
        <v>1022</v>
      </c>
      <c r="D476" s="884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2">
        <v>0</v>
      </c>
      <c r="R476" s="81"/>
      <c r="S476" s="81"/>
    </row>
    <row r="477" spans="2:19" ht="17.25" hidden="1" customHeight="1" x14ac:dyDescent="0.2">
      <c r="B477" s="70" t="s">
        <v>1023</v>
      </c>
      <c r="C477" s="883" t="s">
        <v>974</v>
      </c>
      <c r="D477" s="884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2">
        <v>0</v>
      </c>
      <c r="R477" s="81"/>
      <c r="S477" s="81"/>
    </row>
    <row r="478" spans="2:19" ht="17.25" hidden="1" customHeight="1" x14ac:dyDescent="0.2">
      <c r="B478" s="70" t="s">
        <v>1024</v>
      </c>
      <c r="C478" s="883" t="s">
        <v>976</v>
      </c>
      <c r="D478" s="884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2">
        <v>0</v>
      </c>
      <c r="R478" s="81"/>
      <c r="S478" s="81"/>
    </row>
    <row r="479" spans="2:19" s="57" customFormat="1" ht="17.25" hidden="1" customHeight="1" x14ac:dyDescent="0.2">
      <c r="B479" s="68">
        <v>616</v>
      </c>
      <c r="C479" s="881" t="s">
        <v>1025</v>
      </c>
      <c r="D479" s="882"/>
      <c r="E479" s="79">
        <v>0</v>
      </c>
      <c r="F479" s="79">
        <v>0</v>
      </c>
      <c r="G479" s="79">
        <v>0</v>
      </c>
      <c r="H479" s="79">
        <v>0</v>
      </c>
      <c r="I479" s="79">
        <v>0</v>
      </c>
      <c r="J479" s="79">
        <v>0</v>
      </c>
      <c r="K479" s="79">
        <v>0</v>
      </c>
      <c r="L479" s="79">
        <v>0</v>
      </c>
      <c r="M479" s="79">
        <v>0</v>
      </c>
      <c r="N479" s="79">
        <v>0</v>
      </c>
      <c r="O479" s="79">
        <v>0</v>
      </c>
      <c r="P479" s="79">
        <v>0</v>
      </c>
      <c r="Q479" s="79">
        <v>0</v>
      </c>
      <c r="R479" s="80"/>
      <c r="S479" s="80"/>
    </row>
    <row r="480" spans="2:19" ht="17.25" hidden="1" customHeight="1" x14ac:dyDescent="0.2">
      <c r="B480" s="70">
        <v>61601</v>
      </c>
      <c r="C480" s="883" t="s">
        <v>1011</v>
      </c>
      <c r="D480" s="884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2">
        <v>0</v>
      </c>
      <c r="R480" s="81"/>
      <c r="S480" s="81"/>
    </row>
    <row r="481" spans="2:19" ht="17.25" hidden="1" customHeight="1" x14ac:dyDescent="0.2">
      <c r="B481" s="70">
        <v>61602</v>
      </c>
      <c r="C481" s="883" t="s">
        <v>953</v>
      </c>
      <c r="D481" s="884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2">
        <v>0</v>
      </c>
      <c r="R481" s="81"/>
      <c r="S481" s="81"/>
    </row>
    <row r="482" spans="2:19" ht="17.25" hidden="1" customHeight="1" x14ac:dyDescent="0.2">
      <c r="B482" s="70">
        <v>61603</v>
      </c>
      <c r="C482" s="883" t="s">
        <v>334</v>
      </c>
      <c r="D482" s="884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2">
        <v>0</v>
      </c>
      <c r="R482" s="81"/>
      <c r="S482" s="81"/>
    </row>
    <row r="483" spans="2:19" ht="17.25" hidden="1" customHeight="1" x14ac:dyDescent="0.2">
      <c r="B483" s="70">
        <v>61604</v>
      </c>
      <c r="C483" s="883" t="s">
        <v>1026</v>
      </c>
      <c r="D483" s="884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2">
        <v>0</v>
      </c>
      <c r="R483" s="81"/>
      <c r="S483" s="81"/>
    </row>
    <row r="484" spans="2:19" ht="17.25" hidden="1" customHeight="1" x14ac:dyDescent="0.2">
      <c r="B484" s="70">
        <v>61605</v>
      </c>
      <c r="C484" s="883" t="s">
        <v>1027</v>
      </c>
      <c r="D484" s="884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2">
        <v>0</v>
      </c>
      <c r="R484" s="81"/>
      <c r="S484" s="81"/>
    </row>
    <row r="485" spans="2:19" ht="17.25" hidden="1" customHeight="1" x14ac:dyDescent="0.2">
      <c r="B485" s="70">
        <v>61606</v>
      </c>
      <c r="C485" s="883" t="s">
        <v>1028</v>
      </c>
      <c r="D485" s="884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2">
        <v>0</v>
      </c>
      <c r="R485" s="81"/>
      <c r="S485" s="81"/>
    </row>
    <row r="486" spans="2:19" ht="17.25" hidden="1" customHeight="1" x14ac:dyDescent="0.2">
      <c r="B486" s="70">
        <v>61607</v>
      </c>
      <c r="C486" s="883" t="s">
        <v>1029</v>
      </c>
      <c r="D486" s="884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2">
        <v>0</v>
      </c>
      <c r="R486" s="81"/>
      <c r="S486" s="81"/>
    </row>
    <row r="487" spans="2:19" ht="17.25" hidden="1" customHeight="1" x14ac:dyDescent="0.2">
      <c r="B487" s="70" t="s">
        <v>1030</v>
      </c>
      <c r="C487" s="883" t="s">
        <v>974</v>
      </c>
      <c r="D487" s="884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2">
        <v>0</v>
      </c>
      <c r="R487" s="81"/>
      <c r="S487" s="81"/>
    </row>
    <row r="488" spans="2:19" ht="17.25" hidden="1" customHeight="1" x14ac:dyDescent="0.2">
      <c r="B488" s="70" t="s">
        <v>1031</v>
      </c>
      <c r="C488" s="883" t="s">
        <v>976</v>
      </c>
      <c r="D488" s="884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2">
        <v>0</v>
      </c>
      <c r="R488" s="81"/>
      <c r="S488" s="81"/>
    </row>
    <row r="489" spans="2:19" s="57" customFormat="1" ht="17.25" hidden="1" customHeight="1" x14ac:dyDescent="0.2">
      <c r="B489" s="68">
        <v>617</v>
      </c>
      <c r="C489" s="881" t="s">
        <v>1032</v>
      </c>
      <c r="D489" s="882"/>
      <c r="E489" s="79">
        <v>0</v>
      </c>
      <c r="F489" s="79">
        <v>0</v>
      </c>
      <c r="G489" s="79">
        <v>0</v>
      </c>
      <c r="H489" s="79">
        <v>0</v>
      </c>
      <c r="I489" s="79">
        <v>0</v>
      </c>
      <c r="J489" s="79">
        <v>0</v>
      </c>
      <c r="K489" s="79">
        <v>0</v>
      </c>
      <c r="L489" s="79">
        <v>0</v>
      </c>
      <c r="M489" s="79">
        <v>0</v>
      </c>
      <c r="N489" s="79">
        <v>0</v>
      </c>
      <c r="O489" s="79">
        <v>0</v>
      </c>
      <c r="P489" s="79">
        <v>0</v>
      </c>
      <c r="Q489" s="79">
        <v>0</v>
      </c>
      <c r="R489" s="80"/>
      <c r="S489" s="80"/>
    </row>
    <row r="490" spans="2:19" ht="17.25" hidden="1" customHeight="1" x14ac:dyDescent="0.2">
      <c r="B490" s="70">
        <v>61701</v>
      </c>
      <c r="C490" s="883" t="s">
        <v>1033</v>
      </c>
      <c r="D490" s="884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2">
        <v>0</v>
      </c>
      <c r="R490" s="81"/>
      <c r="S490" s="81"/>
    </row>
    <row r="491" spans="2:19" ht="17.25" hidden="1" customHeight="1" x14ac:dyDescent="0.2">
      <c r="B491" s="70">
        <v>61702</v>
      </c>
      <c r="C491" s="883" t="s">
        <v>1034</v>
      </c>
      <c r="D491" s="884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2">
        <v>0</v>
      </c>
      <c r="R491" s="81"/>
      <c r="S491" s="81"/>
    </row>
    <row r="492" spans="2:19" ht="17.25" hidden="1" customHeight="1" x14ac:dyDescent="0.2">
      <c r="B492" s="70">
        <v>61703</v>
      </c>
      <c r="C492" s="883" t="s">
        <v>1035</v>
      </c>
      <c r="D492" s="884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2">
        <v>0</v>
      </c>
      <c r="R492" s="81"/>
      <c r="S492" s="81"/>
    </row>
    <row r="493" spans="2:19" ht="17.25" hidden="1" customHeight="1" x14ac:dyDescent="0.2">
      <c r="B493" s="70">
        <v>61704</v>
      </c>
      <c r="C493" s="883" t="s">
        <v>1036</v>
      </c>
      <c r="D493" s="884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2">
        <v>0</v>
      </c>
      <c r="R493" s="81"/>
      <c r="S493" s="81"/>
    </row>
    <row r="494" spans="2:19" ht="17.25" hidden="1" customHeight="1" x14ac:dyDescent="0.2">
      <c r="B494" s="70">
        <v>61705</v>
      </c>
      <c r="C494" s="883" t="s">
        <v>1037</v>
      </c>
      <c r="D494" s="884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2">
        <v>0</v>
      </c>
      <c r="R494" s="81"/>
      <c r="S494" s="81"/>
    </row>
    <row r="495" spans="2:19" ht="17.25" hidden="1" customHeight="1" x14ac:dyDescent="0.2">
      <c r="B495" s="70">
        <v>61706</v>
      </c>
      <c r="C495" s="887" t="s">
        <v>1038</v>
      </c>
      <c r="D495" s="888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2">
        <v>0</v>
      </c>
      <c r="R495" s="81"/>
      <c r="S495" s="81"/>
    </row>
    <row r="496" spans="2:19" ht="17.25" hidden="1" customHeight="1" x14ac:dyDescent="0.2">
      <c r="B496" s="70">
        <v>61707</v>
      </c>
      <c r="C496" s="883" t="s">
        <v>946</v>
      </c>
      <c r="D496" s="884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2">
        <v>0</v>
      </c>
      <c r="R496" s="81"/>
      <c r="S496" s="81"/>
    </row>
    <row r="497" spans="2:19" ht="17.25" hidden="1" customHeight="1" x14ac:dyDescent="0.2">
      <c r="B497" s="70" t="s">
        <v>1039</v>
      </c>
      <c r="C497" s="883" t="s">
        <v>974</v>
      </c>
      <c r="D497" s="884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2">
        <v>0</v>
      </c>
      <c r="R497" s="81"/>
      <c r="S497" s="81"/>
    </row>
    <row r="498" spans="2:19" ht="17.25" hidden="1" customHeight="1" x14ac:dyDescent="0.2">
      <c r="B498" s="70" t="s">
        <v>1040</v>
      </c>
      <c r="C498" s="883" t="s">
        <v>976</v>
      </c>
      <c r="D498" s="884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2">
        <v>0</v>
      </c>
      <c r="R498" s="81"/>
      <c r="S498" s="81"/>
    </row>
    <row r="499" spans="2:19" s="57" customFormat="1" ht="24.75" hidden="1" customHeight="1" x14ac:dyDescent="0.2">
      <c r="B499" s="68">
        <v>619</v>
      </c>
      <c r="C499" s="881" t="s">
        <v>1041</v>
      </c>
      <c r="D499" s="882"/>
      <c r="E499" s="79">
        <v>0</v>
      </c>
      <c r="F499" s="79">
        <v>0</v>
      </c>
      <c r="G499" s="79">
        <v>0</v>
      </c>
      <c r="H499" s="79">
        <v>0</v>
      </c>
      <c r="I499" s="79">
        <v>0</v>
      </c>
      <c r="J499" s="79">
        <v>0</v>
      </c>
      <c r="K499" s="79">
        <v>0</v>
      </c>
      <c r="L499" s="79">
        <v>0</v>
      </c>
      <c r="M499" s="79">
        <v>0</v>
      </c>
      <c r="N499" s="79">
        <v>0</v>
      </c>
      <c r="O499" s="79">
        <v>0</v>
      </c>
      <c r="P499" s="79">
        <v>0</v>
      </c>
      <c r="Q499" s="79">
        <v>0</v>
      </c>
      <c r="R499" s="80"/>
      <c r="S499" s="80"/>
    </row>
    <row r="500" spans="2:19" ht="17.25" hidden="1" customHeight="1" x14ac:dyDescent="0.2">
      <c r="B500" s="70">
        <v>61901</v>
      </c>
      <c r="C500" s="883" t="s">
        <v>1042</v>
      </c>
      <c r="D500" s="884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2">
        <v>0</v>
      </c>
      <c r="R500" s="81"/>
      <c r="S500" s="81"/>
    </row>
    <row r="501" spans="2:19" ht="17.25" hidden="1" customHeight="1" x14ac:dyDescent="0.2">
      <c r="B501" s="70">
        <v>61902</v>
      </c>
      <c r="C501" s="883" t="s">
        <v>1043</v>
      </c>
      <c r="D501" s="884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2">
        <v>0</v>
      </c>
      <c r="R501" s="81"/>
      <c r="S501" s="81"/>
    </row>
    <row r="502" spans="2:19" ht="17.25" hidden="1" customHeight="1" x14ac:dyDescent="0.2">
      <c r="B502" s="70">
        <v>61903</v>
      </c>
      <c r="C502" s="883" t="s">
        <v>1044</v>
      </c>
      <c r="D502" s="884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2">
        <v>0</v>
      </c>
      <c r="R502" s="81"/>
      <c r="S502" s="81"/>
    </row>
    <row r="503" spans="2:19" ht="17.25" hidden="1" customHeight="1" x14ac:dyDescent="0.2">
      <c r="B503" s="70">
        <v>61904</v>
      </c>
      <c r="C503" s="883" t="s">
        <v>946</v>
      </c>
      <c r="D503" s="884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2">
        <v>0</v>
      </c>
      <c r="R503" s="81"/>
      <c r="S503" s="81"/>
    </row>
    <row r="504" spans="2:19" ht="17.25" hidden="1" customHeight="1" x14ac:dyDescent="0.2">
      <c r="B504" s="70" t="s">
        <v>1045</v>
      </c>
      <c r="C504" s="883" t="s">
        <v>974</v>
      </c>
      <c r="D504" s="884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2">
        <v>0</v>
      </c>
      <c r="R504" s="81"/>
      <c r="S504" s="81"/>
    </row>
    <row r="505" spans="2:19" ht="17.25" hidden="1" customHeight="1" x14ac:dyDescent="0.2">
      <c r="B505" s="70" t="s">
        <v>1046</v>
      </c>
      <c r="C505" s="883" t="s">
        <v>976</v>
      </c>
      <c r="D505" s="884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2">
        <v>0</v>
      </c>
      <c r="R505" s="81"/>
      <c r="S505" s="81"/>
    </row>
    <row r="506" spans="2:19" s="57" customFormat="1" ht="17.25" hidden="1" customHeight="1" x14ac:dyDescent="0.2">
      <c r="B506" s="68">
        <v>6200</v>
      </c>
      <c r="C506" s="881" t="s">
        <v>1047</v>
      </c>
      <c r="D506" s="882"/>
      <c r="E506" s="79">
        <v>0</v>
      </c>
      <c r="F506" s="79">
        <v>0</v>
      </c>
      <c r="G506" s="79">
        <v>0</v>
      </c>
      <c r="H506" s="79">
        <v>0</v>
      </c>
      <c r="I506" s="79">
        <v>0</v>
      </c>
      <c r="J506" s="79">
        <v>0</v>
      </c>
      <c r="K506" s="79">
        <v>0</v>
      </c>
      <c r="L506" s="79">
        <v>0</v>
      </c>
      <c r="M506" s="79">
        <v>0</v>
      </c>
      <c r="N506" s="79">
        <v>0</v>
      </c>
      <c r="O506" s="79">
        <v>0</v>
      </c>
      <c r="P506" s="79">
        <v>0</v>
      </c>
      <c r="Q506" s="79">
        <v>0</v>
      </c>
      <c r="R506" s="80"/>
      <c r="S506" s="80"/>
    </row>
    <row r="507" spans="2:19" s="57" customFormat="1" ht="17.25" hidden="1" customHeight="1" x14ac:dyDescent="0.2">
      <c r="B507" s="68">
        <v>621</v>
      </c>
      <c r="C507" s="881" t="s">
        <v>934</v>
      </c>
      <c r="D507" s="882"/>
      <c r="E507" s="79">
        <v>0</v>
      </c>
      <c r="F507" s="79">
        <v>0</v>
      </c>
      <c r="G507" s="79">
        <v>0</v>
      </c>
      <c r="H507" s="79">
        <v>0</v>
      </c>
      <c r="I507" s="79">
        <v>0</v>
      </c>
      <c r="J507" s="79">
        <v>0</v>
      </c>
      <c r="K507" s="79">
        <v>0</v>
      </c>
      <c r="L507" s="79">
        <v>0</v>
      </c>
      <c r="M507" s="79">
        <v>0</v>
      </c>
      <c r="N507" s="79">
        <v>0</v>
      </c>
      <c r="O507" s="79">
        <v>0</v>
      </c>
      <c r="P507" s="79">
        <v>0</v>
      </c>
      <c r="Q507" s="79">
        <v>0</v>
      </c>
      <c r="R507" s="80"/>
      <c r="S507" s="80"/>
    </row>
    <row r="508" spans="2:19" ht="17.25" hidden="1" customHeight="1" x14ac:dyDescent="0.2">
      <c r="B508" s="70">
        <v>62101</v>
      </c>
      <c r="C508" s="883" t="s">
        <v>935</v>
      </c>
      <c r="D508" s="884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2">
        <v>0</v>
      </c>
      <c r="R508" s="81"/>
      <c r="S508" s="81"/>
    </row>
    <row r="509" spans="2:19" ht="17.25" hidden="1" customHeight="1" x14ac:dyDescent="0.2">
      <c r="B509" s="70">
        <v>62102</v>
      </c>
      <c r="C509" s="883" t="s">
        <v>936</v>
      </c>
      <c r="D509" s="884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2">
        <v>0</v>
      </c>
      <c r="R509" s="81"/>
      <c r="S509" s="81"/>
    </row>
    <row r="510" spans="2:19" ht="17.25" hidden="1" customHeight="1" x14ac:dyDescent="0.2">
      <c r="B510" s="70">
        <v>62103</v>
      </c>
      <c r="C510" s="883" t="s">
        <v>942</v>
      </c>
      <c r="D510" s="884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2">
        <v>0</v>
      </c>
      <c r="R510" s="81"/>
      <c r="S510" s="81"/>
    </row>
    <row r="511" spans="2:19" ht="17.25" hidden="1" customHeight="1" x14ac:dyDescent="0.2">
      <c r="B511" s="70">
        <v>62104</v>
      </c>
      <c r="C511" s="883" t="s">
        <v>946</v>
      </c>
      <c r="D511" s="884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2">
        <v>0</v>
      </c>
      <c r="R511" s="81"/>
      <c r="S511" s="81"/>
    </row>
    <row r="512" spans="2:19" ht="17.25" hidden="1" customHeight="1" x14ac:dyDescent="0.2">
      <c r="B512" s="70">
        <v>62105</v>
      </c>
      <c r="C512" s="883" t="s">
        <v>945</v>
      </c>
      <c r="D512" s="884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2">
        <v>0</v>
      </c>
      <c r="R512" s="81"/>
      <c r="S512" s="81"/>
    </row>
    <row r="513" spans="2:19" ht="17.25" hidden="1" customHeight="1" x14ac:dyDescent="0.2">
      <c r="B513" s="70" t="s">
        <v>1048</v>
      </c>
      <c r="C513" s="883" t="s">
        <v>974</v>
      </c>
      <c r="D513" s="884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2">
        <v>0</v>
      </c>
      <c r="R513" s="81"/>
      <c r="S513" s="81"/>
    </row>
    <row r="514" spans="2:19" ht="17.25" hidden="1" customHeight="1" x14ac:dyDescent="0.2">
      <c r="B514" s="70" t="s">
        <v>1049</v>
      </c>
      <c r="C514" s="883" t="s">
        <v>976</v>
      </c>
      <c r="D514" s="884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2">
        <v>0</v>
      </c>
      <c r="R514" s="81"/>
      <c r="S514" s="81"/>
    </row>
    <row r="515" spans="2:19" s="57" customFormat="1" ht="17.25" hidden="1" customHeight="1" x14ac:dyDescent="0.2">
      <c r="B515" s="68">
        <v>622</v>
      </c>
      <c r="C515" s="881" t="s">
        <v>952</v>
      </c>
      <c r="D515" s="882"/>
      <c r="E515" s="79">
        <v>0</v>
      </c>
      <c r="F515" s="79">
        <v>0</v>
      </c>
      <c r="G515" s="79">
        <v>0</v>
      </c>
      <c r="H515" s="79">
        <v>0</v>
      </c>
      <c r="I515" s="79">
        <v>0</v>
      </c>
      <c r="J515" s="79">
        <v>0</v>
      </c>
      <c r="K515" s="79">
        <v>0</v>
      </c>
      <c r="L515" s="79">
        <v>0</v>
      </c>
      <c r="M515" s="79">
        <v>0</v>
      </c>
      <c r="N515" s="79">
        <v>0</v>
      </c>
      <c r="O515" s="79">
        <v>0</v>
      </c>
      <c r="P515" s="79">
        <v>0</v>
      </c>
      <c r="Q515" s="79">
        <v>0</v>
      </c>
      <c r="R515" s="80"/>
      <c r="S515" s="80"/>
    </row>
    <row r="516" spans="2:19" ht="17.25" hidden="1" customHeight="1" x14ac:dyDescent="0.2">
      <c r="B516" s="70">
        <v>62201</v>
      </c>
      <c r="C516" s="883" t="s">
        <v>334</v>
      </c>
      <c r="D516" s="884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2">
        <v>0</v>
      </c>
      <c r="R516" s="81"/>
      <c r="S516" s="81"/>
    </row>
    <row r="517" spans="2:19" ht="17.25" hidden="1" customHeight="1" x14ac:dyDescent="0.2">
      <c r="B517" s="70">
        <v>62202</v>
      </c>
      <c r="C517" s="883" t="s">
        <v>953</v>
      </c>
      <c r="D517" s="884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2">
        <v>0</v>
      </c>
      <c r="R517" s="81"/>
      <c r="S517" s="81"/>
    </row>
    <row r="518" spans="2:19" ht="17.25" hidden="1" customHeight="1" x14ac:dyDescent="0.2">
      <c r="B518" s="70">
        <v>62203</v>
      </c>
      <c r="C518" s="883" t="s">
        <v>954</v>
      </c>
      <c r="D518" s="884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2">
        <v>0</v>
      </c>
      <c r="R518" s="81"/>
      <c r="S518" s="81"/>
    </row>
    <row r="519" spans="2:19" ht="17.25" hidden="1" customHeight="1" x14ac:dyDescent="0.2">
      <c r="B519" s="70">
        <v>62204</v>
      </c>
      <c r="C519" s="883" t="s">
        <v>955</v>
      </c>
      <c r="D519" s="884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2">
        <v>0</v>
      </c>
      <c r="R519" s="81"/>
      <c r="S519" s="81"/>
    </row>
    <row r="520" spans="2:19" ht="17.25" hidden="1" customHeight="1" x14ac:dyDescent="0.2">
      <c r="B520" s="70">
        <v>62205</v>
      </c>
      <c r="C520" s="883" t="s">
        <v>956</v>
      </c>
      <c r="D520" s="884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2">
        <v>0</v>
      </c>
      <c r="R520" s="81"/>
      <c r="S520" s="81"/>
    </row>
    <row r="521" spans="2:19" ht="17.25" hidden="1" customHeight="1" x14ac:dyDescent="0.2">
      <c r="B521" s="70">
        <v>62206</v>
      </c>
      <c r="C521" s="883" t="s">
        <v>945</v>
      </c>
      <c r="D521" s="884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2">
        <v>0</v>
      </c>
      <c r="R521" s="81"/>
      <c r="S521" s="81"/>
    </row>
    <row r="522" spans="2:19" ht="17.25" hidden="1" customHeight="1" x14ac:dyDescent="0.2">
      <c r="B522" s="70">
        <v>62207</v>
      </c>
      <c r="C522" s="883" t="s">
        <v>946</v>
      </c>
      <c r="D522" s="884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2">
        <v>0</v>
      </c>
      <c r="R522" s="81"/>
      <c r="S522" s="81"/>
    </row>
    <row r="523" spans="2:19" ht="17.25" hidden="1" customHeight="1" x14ac:dyDescent="0.2">
      <c r="B523" s="70">
        <v>62208</v>
      </c>
      <c r="C523" s="883" t="s">
        <v>1050</v>
      </c>
      <c r="D523" s="884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2">
        <v>0</v>
      </c>
      <c r="R523" s="81"/>
      <c r="S523" s="81"/>
    </row>
    <row r="524" spans="2:19" ht="17.25" hidden="1" customHeight="1" x14ac:dyDescent="0.2">
      <c r="B524" s="70">
        <v>62209</v>
      </c>
      <c r="C524" s="883" t="s">
        <v>958</v>
      </c>
      <c r="D524" s="884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2">
        <v>0</v>
      </c>
      <c r="R524" s="81"/>
      <c r="S524" s="81"/>
    </row>
    <row r="525" spans="2:19" ht="17.25" hidden="1" customHeight="1" x14ac:dyDescent="0.2">
      <c r="B525" s="70">
        <v>62216</v>
      </c>
      <c r="C525" s="883" t="s">
        <v>965</v>
      </c>
      <c r="D525" s="884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2">
        <v>0</v>
      </c>
      <c r="R525" s="81"/>
      <c r="S525" s="81"/>
    </row>
    <row r="526" spans="2:19" ht="17.25" hidden="1" customHeight="1" x14ac:dyDescent="0.2">
      <c r="B526" s="70">
        <v>62217</v>
      </c>
      <c r="C526" s="883" t="s">
        <v>966</v>
      </c>
      <c r="D526" s="884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2">
        <v>0</v>
      </c>
      <c r="R526" s="81"/>
      <c r="S526" s="81"/>
    </row>
    <row r="527" spans="2:19" ht="17.25" hidden="1" customHeight="1" x14ac:dyDescent="0.2">
      <c r="B527" s="70">
        <v>62218</v>
      </c>
      <c r="C527" s="883" t="s">
        <v>967</v>
      </c>
      <c r="D527" s="884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2">
        <v>0</v>
      </c>
      <c r="R527" s="81"/>
      <c r="S527" s="81"/>
    </row>
    <row r="528" spans="2:19" ht="17.25" hidden="1" customHeight="1" x14ac:dyDescent="0.2">
      <c r="B528" s="70">
        <v>62219</v>
      </c>
      <c r="C528" s="883" t="s">
        <v>968</v>
      </c>
      <c r="D528" s="884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2">
        <v>0</v>
      </c>
      <c r="R528" s="81"/>
      <c r="S528" s="81"/>
    </row>
    <row r="529" spans="2:19" ht="17.25" hidden="1" customHeight="1" x14ac:dyDescent="0.2">
      <c r="B529" s="70" t="s">
        <v>1051</v>
      </c>
      <c r="C529" s="883" t="s">
        <v>949</v>
      </c>
      <c r="D529" s="884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2">
        <v>0</v>
      </c>
      <c r="R529" s="81"/>
      <c r="S529" s="81"/>
    </row>
    <row r="530" spans="2:19" ht="17.25" hidden="1" customHeight="1" x14ac:dyDescent="0.2">
      <c r="B530" s="70" t="s">
        <v>1052</v>
      </c>
      <c r="C530" s="883" t="s">
        <v>976</v>
      </c>
      <c r="D530" s="884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2">
        <v>0</v>
      </c>
      <c r="R530" s="81"/>
      <c r="S530" s="81"/>
    </row>
    <row r="531" spans="2:19" s="57" customFormat="1" ht="23.25" hidden="1" customHeight="1" x14ac:dyDescent="0.2">
      <c r="B531" s="68">
        <v>623</v>
      </c>
      <c r="C531" s="881" t="s">
        <v>1053</v>
      </c>
      <c r="D531" s="882"/>
      <c r="E531" s="79">
        <v>0</v>
      </c>
      <c r="F531" s="79">
        <v>0</v>
      </c>
      <c r="G531" s="79">
        <v>0</v>
      </c>
      <c r="H531" s="79">
        <v>0</v>
      </c>
      <c r="I531" s="79">
        <v>0</v>
      </c>
      <c r="J531" s="79">
        <v>0</v>
      </c>
      <c r="K531" s="79">
        <v>0</v>
      </c>
      <c r="L531" s="79">
        <v>0</v>
      </c>
      <c r="M531" s="79">
        <v>0</v>
      </c>
      <c r="N531" s="79">
        <v>0</v>
      </c>
      <c r="O531" s="79">
        <v>0</v>
      </c>
      <c r="P531" s="79">
        <v>0</v>
      </c>
      <c r="Q531" s="79">
        <v>0</v>
      </c>
      <c r="R531" s="80"/>
      <c r="S531" s="80"/>
    </row>
    <row r="532" spans="2:19" ht="17.25" hidden="1" customHeight="1" x14ac:dyDescent="0.2">
      <c r="B532" s="70">
        <v>62301</v>
      </c>
      <c r="C532" s="883" t="s">
        <v>978</v>
      </c>
      <c r="D532" s="884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2">
        <v>0</v>
      </c>
      <c r="R532" s="81"/>
      <c r="S532" s="81"/>
    </row>
    <row r="533" spans="2:19" ht="17.25" hidden="1" customHeight="1" x14ac:dyDescent="0.2">
      <c r="B533" s="70">
        <v>62302</v>
      </c>
      <c r="C533" s="883" t="s">
        <v>979</v>
      </c>
      <c r="D533" s="884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2">
        <v>0</v>
      </c>
      <c r="R533" s="81"/>
      <c r="S533" s="81"/>
    </row>
    <row r="534" spans="2:19" ht="17.25" hidden="1" customHeight="1" x14ac:dyDescent="0.2">
      <c r="B534" s="70">
        <v>62303</v>
      </c>
      <c r="C534" s="883" t="s">
        <v>980</v>
      </c>
      <c r="D534" s="884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2">
        <v>0</v>
      </c>
      <c r="R534" s="81"/>
      <c r="S534" s="81"/>
    </row>
    <row r="535" spans="2:19" ht="17.25" hidden="1" customHeight="1" x14ac:dyDescent="0.2">
      <c r="B535" s="70">
        <v>62304</v>
      </c>
      <c r="C535" s="883" t="s">
        <v>981</v>
      </c>
      <c r="D535" s="884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2">
        <v>0</v>
      </c>
      <c r="R535" s="81"/>
      <c r="S535" s="81"/>
    </row>
    <row r="536" spans="2:19" ht="17.25" hidden="1" customHeight="1" x14ac:dyDescent="0.2">
      <c r="B536" s="70">
        <v>62305</v>
      </c>
      <c r="C536" s="883" t="s">
        <v>982</v>
      </c>
      <c r="D536" s="884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2">
        <v>0</v>
      </c>
      <c r="R536" s="81"/>
      <c r="S536" s="81"/>
    </row>
    <row r="537" spans="2:19" ht="17.25" hidden="1" customHeight="1" x14ac:dyDescent="0.2">
      <c r="B537" s="70">
        <v>62306</v>
      </c>
      <c r="C537" s="883" t="s">
        <v>1054</v>
      </c>
      <c r="D537" s="884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2">
        <v>0</v>
      </c>
      <c r="R537" s="81"/>
      <c r="S537" s="81"/>
    </row>
    <row r="538" spans="2:19" ht="17.25" hidden="1" customHeight="1" x14ac:dyDescent="0.2">
      <c r="B538" s="70">
        <v>62307</v>
      </c>
      <c r="C538" s="883" t="s">
        <v>1055</v>
      </c>
      <c r="D538" s="884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2">
        <v>0</v>
      </c>
      <c r="R538" s="81"/>
      <c r="S538" s="81"/>
    </row>
    <row r="539" spans="2:19" ht="17.25" hidden="1" customHeight="1" x14ac:dyDescent="0.2">
      <c r="B539" s="70">
        <v>62308</v>
      </c>
      <c r="C539" s="883" t="s">
        <v>985</v>
      </c>
      <c r="D539" s="884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2">
        <v>0</v>
      </c>
      <c r="R539" s="81"/>
      <c r="S539" s="81"/>
    </row>
    <row r="540" spans="2:19" ht="17.25" hidden="1" customHeight="1" x14ac:dyDescent="0.2">
      <c r="B540" s="70">
        <v>62309</v>
      </c>
      <c r="C540" s="883" t="s">
        <v>981</v>
      </c>
      <c r="D540" s="884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2">
        <v>0</v>
      </c>
      <c r="R540" s="81"/>
      <c r="S540" s="81"/>
    </row>
    <row r="541" spans="2:19" ht="17.25" hidden="1" customHeight="1" x14ac:dyDescent="0.2">
      <c r="B541" s="70">
        <v>62310</v>
      </c>
      <c r="C541" s="883" t="s">
        <v>986</v>
      </c>
      <c r="D541" s="884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2">
        <v>0</v>
      </c>
      <c r="R541" s="81"/>
      <c r="S541" s="81"/>
    </row>
    <row r="542" spans="2:19" ht="17.25" hidden="1" customHeight="1" x14ac:dyDescent="0.2">
      <c r="B542" s="70">
        <v>62311</v>
      </c>
      <c r="C542" s="883" t="s">
        <v>987</v>
      </c>
      <c r="D542" s="884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2">
        <v>0</v>
      </c>
      <c r="R542" s="81"/>
      <c r="S542" s="81"/>
    </row>
    <row r="543" spans="2:19" ht="17.25" hidden="1" customHeight="1" x14ac:dyDescent="0.2">
      <c r="B543" s="70">
        <v>62312</v>
      </c>
      <c r="C543" s="883" t="s">
        <v>988</v>
      </c>
      <c r="D543" s="884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2">
        <v>0</v>
      </c>
      <c r="R543" s="81"/>
      <c r="S543" s="81"/>
    </row>
    <row r="544" spans="2:19" ht="17.25" hidden="1" customHeight="1" x14ac:dyDescent="0.2">
      <c r="B544" s="70" t="s">
        <v>1056</v>
      </c>
      <c r="C544" s="883" t="s">
        <v>974</v>
      </c>
      <c r="D544" s="884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2">
        <v>0</v>
      </c>
      <c r="R544" s="81"/>
      <c r="S544" s="81"/>
    </row>
    <row r="545" spans="2:19" ht="17.25" hidden="1" customHeight="1" x14ac:dyDescent="0.2">
      <c r="B545" s="70" t="s">
        <v>1057</v>
      </c>
      <c r="C545" s="883" t="s">
        <v>976</v>
      </c>
      <c r="D545" s="884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2">
        <v>0</v>
      </c>
      <c r="R545" s="81"/>
      <c r="S545" s="81"/>
    </row>
    <row r="546" spans="2:19" s="57" customFormat="1" ht="17.25" hidden="1" customHeight="1" x14ac:dyDescent="0.2">
      <c r="B546" s="68">
        <v>624</v>
      </c>
      <c r="C546" s="881" t="s">
        <v>991</v>
      </c>
      <c r="D546" s="882"/>
      <c r="E546" s="79">
        <v>0</v>
      </c>
      <c r="F546" s="79">
        <v>0</v>
      </c>
      <c r="G546" s="79">
        <v>0</v>
      </c>
      <c r="H546" s="79">
        <v>0</v>
      </c>
      <c r="I546" s="79">
        <v>0</v>
      </c>
      <c r="J546" s="79">
        <v>0</v>
      </c>
      <c r="K546" s="79">
        <v>0</v>
      </c>
      <c r="L546" s="79">
        <v>0</v>
      </c>
      <c r="M546" s="79">
        <v>0</v>
      </c>
      <c r="N546" s="79">
        <v>0</v>
      </c>
      <c r="O546" s="79">
        <v>0</v>
      </c>
      <c r="P546" s="79">
        <v>0</v>
      </c>
      <c r="Q546" s="79">
        <v>0</v>
      </c>
      <c r="R546" s="80"/>
      <c r="S546" s="80"/>
    </row>
    <row r="547" spans="2:19" ht="17.25" hidden="1" customHeight="1" x14ac:dyDescent="0.2">
      <c r="B547" s="70">
        <v>62401</v>
      </c>
      <c r="C547" s="883" t="s">
        <v>334</v>
      </c>
      <c r="D547" s="884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2">
        <v>0</v>
      </c>
      <c r="R547" s="81"/>
      <c r="S547" s="81"/>
    </row>
    <row r="548" spans="2:19" ht="17.25" hidden="1" customHeight="1" x14ac:dyDescent="0.2">
      <c r="B548" s="70">
        <v>62402</v>
      </c>
      <c r="C548" s="883" t="s">
        <v>953</v>
      </c>
      <c r="D548" s="884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2">
        <v>0</v>
      </c>
      <c r="R548" s="81"/>
      <c r="S548" s="81"/>
    </row>
    <row r="549" spans="2:19" ht="17.25" hidden="1" customHeight="1" x14ac:dyDescent="0.2">
      <c r="B549" s="70">
        <v>62403</v>
      </c>
      <c r="C549" s="883" t="s">
        <v>954</v>
      </c>
      <c r="D549" s="884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2">
        <v>0</v>
      </c>
      <c r="R549" s="81"/>
      <c r="S549" s="81"/>
    </row>
    <row r="550" spans="2:19" ht="17.25" hidden="1" customHeight="1" x14ac:dyDescent="0.2">
      <c r="B550" s="70">
        <v>62404</v>
      </c>
      <c r="C550" s="883" t="s">
        <v>955</v>
      </c>
      <c r="D550" s="884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2">
        <v>0</v>
      </c>
      <c r="R550" s="81"/>
      <c r="S550" s="81"/>
    </row>
    <row r="551" spans="2:19" ht="17.25" hidden="1" customHeight="1" x14ac:dyDescent="0.2">
      <c r="B551" s="70">
        <v>62405</v>
      </c>
      <c r="C551" s="883" t="s">
        <v>945</v>
      </c>
      <c r="D551" s="884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2">
        <v>0</v>
      </c>
      <c r="R551" s="81"/>
      <c r="S551" s="81"/>
    </row>
    <row r="552" spans="2:19" ht="17.25" hidden="1" customHeight="1" x14ac:dyDescent="0.2">
      <c r="B552" s="70">
        <v>62406</v>
      </c>
      <c r="C552" s="883" t="s">
        <v>946</v>
      </c>
      <c r="D552" s="884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2">
        <v>0</v>
      </c>
      <c r="R552" s="81"/>
      <c r="S552" s="81"/>
    </row>
    <row r="553" spans="2:19" ht="17.25" hidden="1" customHeight="1" x14ac:dyDescent="0.2">
      <c r="B553" s="70">
        <v>62407</v>
      </c>
      <c r="C553" s="883" t="s">
        <v>992</v>
      </c>
      <c r="D553" s="884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2">
        <v>0</v>
      </c>
      <c r="R553" s="81"/>
      <c r="S553" s="81"/>
    </row>
    <row r="554" spans="2:19" ht="17.25" hidden="1" customHeight="1" x14ac:dyDescent="0.2">
      <c r="B554" s="70">
        <v>62408</v>
      </c>
      <c r="C554" s="883" t="s">
        <v>993</v>
      </c>
      <c r="D554" s="884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2">
        <v>0</v>
      </c>
      <c r="R554" s="81"/>
      <c r="S554" s="81"/>
    </row>
    <row r="555" spans="2:19" ht="17.25" hidden="1" customHeight="1" x14ac:dyDescent="0.2">
      <c r="B555" s="70">
        <v>62409</v>
      </c>
      <c r="C555" s="883" t="s">
        <v>994</v>
      </c>
      <c r="D555" s="884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2">
        <v>0</v>
      </c>
      <c r="R555" s="81"/>
      <c r="S555" s="81"/>
    </row>
    <row r="556" spans="2:19" ht="17.25" hidden="1" customHeight="1" x14ac:dyDescent="0.2">
      <c r="B556" s="70">
        <v>62410</v>
      </c>
      <c r="C556" s="883" t="s">
        <v>995</v>
      </c>
      <c r="D556" s="884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2">
        <v>0</v>
      </c>
      <c r="R556" s="81"/>
      <c r="S556" s="81"/>
    </row>
    <row r="557" spans="2:19" ht="17.25" hidden="1" customHeight="1" x14ac:dyDescent="0.2">
      <c r="B557" s="70">
        <v>62411</v>
      </c>
      <c r="C557" s="883" t="s">
        <v>996</v>
      </c>
      <c r="D557" s="884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2">
        <v>0</v>
      </c>
      <c r="R557" s="81"/>
      <c r="S557" s="81"/>
    </row>
    <row r="558" spans="2:19" ht="17.25" hidden="1" customHeight="1" x14ac:dyDescent="0.2">
      <c r="B558" s="70">
        <v>62412</v>
      </c>
      <c r="C558" s="883" t="s">
        <v>997</v>
      </c>
      <c r="D558" s="884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2">
        <v>0</v>
      </c>
      <c r="R558" s="81"/>
      <c r="S558" s="81"/>
    </row>
    <row r="559" spans="2:19" ht="17.25" hidden="1" customHeight="1" x14ac:dyDescent="0.2">
      <c r="B559" s="70">
        <v>62413</v>
      </c>
      <c r="C559" s="883" t="s">
        <v>1058</v>
      </c>
      <c r="D559" s="884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2">
        <v>0</v>
      </c>
      <c r="R559" s="81"/>
      <c r="S559" s="81"/>
    </row>
    <row r="560" spans="2:19" ht="17.25" hidden="1" customHeight="1" x14ac:dyDescent="0.2">
      <c r="B560" s="70">
        <v>62414</v>
      </c>
      <c r="C560" s="883" t="s">
        <v>999</v>
      </c>
      <c r="D560" s="884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2">
        <v>0</v>
      </c>
      <c r="R560" s="81"/>
      <c r="S560" s="81"/>
    </row>
    <row r="561" spans="2:19" ht="17.25" hidden="1" customHeight="1" x14ac:dyDescent="0.2">
      <c r="B561" s="70">
        <v>62415</v>
      </c>
      <c r="C561" s="883" t="s">
        <v>1000</v>
      </c>
      <c r="D561" s="884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2">
        <v>0</v>
      </c>
      <c r="R561" s="81"/>
      <c r="S561" s="81"/>
    </row>
    <row r="562" spans="2:19" ht="17.25" hidden="1" customHeight="1" x14ac:dyDescent="0.2">
      <c r="B562" s="70">
        <v>62416</v>
      </c>
      <c r="C562" s="883" t="s">
        <v>1059</v>
      </c>
      <c r="D562" s="884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2">
        <v>0</v>
      </c>
      <c r="R562" s="81"/>
      <c r="S562" s="81"/>
    </row>
    <row r="563" spans="2:19" ht="17.25" hidden="1" customHeight="1" x14ac:dyDescent="0.2">
      <c r="B563" s="70">
        <v>62417</v>
      </c>
      <c r="C563" s="883" t="s">
        <v>1003</v>
      </c>
      <c r="D563" s="884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2">
        <v>0</v>
      </c>
      <c r="R563" s="81"/>
      <c r="S563" s="81"/>
    </row>
    <row r="564" spans="2:19" ht="17.25" hidden="1" customHeight="1" x14ac:dyDescent="0.2">
      <c r="B564" s="70">
        <v>62418</v>
      </c>
      <c r="C564" s="883" t="s">
        <v>1060</v>
      </c>
      <c r="D564" s="884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2">
        <v>0</v>
      </c>
      <c r="R564" s="81"/>
      <c r="S564" s="81"/>
    </row>
    <row r="565" spans="2:19" ht="17.25" hidden="1" customHeight="1" x14ac:dyDescent="0.2">
      <c r="B565" s="70" t="s">
        <v>1061</v>
      </c>
      <c r="C565" s="883" t="s">
        <v>974</v>
      </c>
      <c r="D565" s="884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2">
        <v>0</v>
      </c>
      <c r="R565" s="81"/>
      <c r="S565" s="81"/>
    </row>
    <row r="566" spans="2:19" ht="17.25" hidden="1" customHeight="1" x14ac:dyDescent="0.2">
      <c r="B566" s="70" t="s">
        <v>1062</v>
      </c>
      <c r="C566" s="883" t="s">
        <v>976</v>
      </c>
      <c r="D566" s="884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2">
        <v>0</v>
      </c>
      <c r="R566" s="81"/>
      <c r="S566" s="81"/>
    </row>
    <row r="567" spans="2:19" s="57" customFormat="1" ht="17.25" hidden="1" customHeight="1" x14ac:dyDescent="0.2">
      <c r="B567" s="68">
        <v>625</v>
      </c>
      <c r="C567" s="881" t="s">
        <v>1010</v>
      </c>
      <c r="D567" s="882"/>
      <c r="E567" s="79">
        <v>0</v>
      </c>
      <c r="F567" s="79">
        <v>0</v>
      </c>
      <c r="G567" s="79">
        <v>0</v>
      </c>
      <c r="H567" s="79">
        <v>0</v>
      </c>
      <c r="I567" s="79">
        <v>0</v>
      </c>
      <c r="J567" s="79">
        <v>0</v>
      </c>
      <c r="K567" s="79">
        <v>0</v>
      </c>
      <c r="L567" s="79">
        <v>0</v>
      </c>
      <c r="M567" s="79">
        <v>0</v>
      </c>
      <c r="N567" s="79">
        <v>0</v>
      </c>
      <c r="O567" s="79">
        <v>0</v>
      </c>
      <c r="P567" s="79">
        <v>0</v>
      </c>
      <c r="Q567" s="79">
        <v>0</v>
      </c>
      <c r="R567" s="80"/>
      <c r="S567" s="80"/>
    </row>
    <row r="568" spans="2:19" ht="17.25" hidden="1" customHeight="1" x14ac:dyDescent="0.2">
      <c r="B568" s="70">
        <v>62501</v>
      </c>
      <c r="C568" s="883" t="s">
        <v>1011</v>
      </c>
      <c r="D568" s="884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2">
        <v>0</v>
      </c>
      <c r="R568" s="81"/>
      <c r="S568" s="81"/>
    </row>
    <row r="569" spans="2:19" ht="17.25" hidden="1" customHeight="1" x14ac:dyDescent="0.2">
      <c r="B569" s="70">
        <v>62502</v>
      </c>
      <c r="C569" s="883" t="s">
        <v>1012</v>
      </c>
      <c r="D569" s="884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2">
        <v>0</v>
      </c>
      <c r="R569" s="81"/>
      <c r="S569" s="81"/>
    </row>
    <row r="570" spans="2:19" ht="17.25" hidden="1" customHeight="1" x14ac:dyDescent="0.2">
      <c r="B570" s="70">
        <v>62503</v>
      </c>
      <c r="C570" s="883" t="s">
        <v>334</v>
      </c>
      <c r="D570" s="884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2">
        <v>0</v>
      </c>
      <c r="R570" s="81"/>
      <c r="S570" s="81"/>
    </row>
    <row r="571" spans="2:19" ht="17.25" hidden="1" customHeight="1" x14ac:dyDescent="0.2">
      <c r="B571" s="70">
        <v>62504</v>
      </c>
      <c r="C571" s="883" t="s">
        <v>1013</v>
      </c>
      <c r="D571" s="884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2">
        <v>0</v>
      </c>
      <c r="R571" s="81"/>
      <c r="S571" s="81"/>
    </row>
    <row r="572" spans="2:19" ht="17.25" hidden="1" customHeight="1" x14ac:dyDescent="0.2">
      <c r="B572" s="70">
        <v>62505</v>
      </c>
      <c r="C572" s="883" t="s">
        <v>946</v>
      </c>
      <c r="D572" s="884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2">
        <v>0</v>
      </c>
      <c r="R572" s="81"/>
      <c r="S572" s="81"/>
    </row>
    <row r="573" spans="2:19" ht="17.25" hidden="1" customHeight="1" x14ac:dyDescent="0.2">
      <c r="B573" s="70">
        <v>62506</v>
      </c>
      <c r="C573" s="883" t="s">
        <v>945</v>
      </c>
      <c r="D573" s="884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2">
        <v>0</v>
      </c>
      <c r="R573" s="81"/>
      <c r="S573" s="81"/>
    </row>
    <row r="574" spans="2:19" ht="17.25" hidden="1" customHeight="1" x14ac:dyDescent="0.2">
      <c r="B574" s="70">
        <v>62507</v>
      </c>
      <c r="C574" s="883" t="s">
        <v>1014</v>
      </c>
      <c r="D574" s="884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2">
        <v>0</v>
      </c>
      <c r="R574" s="81"/>
      <c r="S574" s="81"/>
    </row>
    <row r="575" spans="2:19" ht="17.25" hidden="1" customHeight="1" x14ac:dyDescent="0.2">
      <c r="B575" s="70">
        <v>62508</v>
      </c>
      <c r="C575" s="883" t="s">
        <v>1015</v>
      </c>
      <c r="D575" s="884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2">
        <v>0</v>
      </c>
      <c r="R575" s="81"/>
      <c r="S575" s="81"/>
    </row>
    <row r="576" spans="2:19" ht="17.25" hidden="1" customHeight="1" x14ac:dyDescent="0.2">
      <c r="B576" s="70">
        <v>62509</v>
      </c>
      <c r="C576" s="883" t="s">
        <v>1016</v>
      </c>
      <c r="D576" s="884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2">
        <v>0</v>
      </c>
      <c r="R576" s="81"/>
      <c r="S576" s="81"/>
    </row>
    <row r="577" spans="2:19" ht="17.25" hidden="1" customHeight="1" x14ac:dyDescent="0.2">
      <c r="B577" s="70">
        <v>62510</v>
      </c>
      <c r="C577" s="883" t="s">
        <v>1018</v>
      </c>
      <c r="D577" s="884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2">
        <v>0</v>
      </c>
      <c r="R577" s="81"/>
      <c r="S577" s="81"/>
    </row>
    <row r="578" spans="2:19" ht="17.25" hidden="1" customHeight="1" x14ac:dyDescent="0.2">
      <c r="B578" s="70">
        <v>62511</v>
      </c>
      <c r="C578" s="883" t="s">
        <v>1020</v>
      </c>
      <c r="D578" s="884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2">
        <v>0</v>
      </c>
      <c r="R578" s="81"/>
      <c r="S578" s="81"/>
    </row>
    <row r="579" spans="2:19" ht="17.25" hidden="1" customHeight="1" x14ac:dyDescent="0.2">
      <c r="B579" s="70" t="s">
        <v>1063</v>
      </c>
      <c r="C579" s="883" t="s">
        <v>974</v>
      </c>
      <c r="D579" s="884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2">
        <v>0</v>
      </c>
      <c r="R579" s="81"/>
      <c r="S579" s="81"/>
    </row>
    <row r="580" spans="2:19" ht="17.25" hidden="1" customHeight="1" x14ac:dyDescent="0.2">
      <c r="B580" s="70" t="s">
        <v>1064</v>
      </c>
      <c r="C580" s="883" t="s">
        <v>976</v>
      </c>
      <c r="D580" s="884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2">
        <v>0</v>
      </c>
      <c r="R580" s="81"/>
      <c r="S580" s="81"/>
    </row>
    <row r="581" spans="2:19" s="57" customFormat="1" ht="17.25" hidden="1" customHeight="1" x14ac:dyDescent="0.2">
      <c r="B581" s="68">
        <v>626</v>
      </c>
      <c r="C581" s="881" t="s">
        <v>1025</v>
      </c>
      <c r="D581" s="882"/>
      <c r="E581" s="79">
        <v>0</v>
      </c>
      <c r="F581" s="79">
        <v>0</v>
      </c>
      <c r="G581" s="79">
        <v>0</v>
      </c>
      <c r="H581" s="79">
        <v>0</v>
      </c>
      <c r="I581" s="79">
        <v>0</v>
      </c>
      <c r="J581" s="79">
        <v>0</v>
      </c>
      <c r="K581" s="79">
        <v>0</v>
      </c>
      <c r="L581" s="79">
        <v>0</v>
      </c>
      <c r="M581" s="79">
        <v>0</v>
      </c>
      <c r="N581" s="79">
        <v>0</v>
      </c>
      <c r="O581" s="79">
        <v>0</v>
      </c>
      <c r="P581" s="79">
        <v>0</v>
      </c>
      <c r="Q581" s="79">
        <v>0</v>
      </c>
      <c r="R581" s="80"/>
      <c r="S581" s="80"/>
    </row>
    <row r="582" spans="2:19" ht="17.25" hidden="1" customHeight="1" x14ac:dyDescent="0.2">
      <c r="B582" s="70">
        <v>62601</v>
      </c>
      <c r="C582" s="883" t="s">
        <v>1011</v>
      </c>
      <c r="D582" s="884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2">
        <v>0</v>
      </c>
      <c r="R582" s="81"/>
      <c r="S582" s="81"/>
    </row>
    <row r="583" spans="2:19" ht="17.25" hidden="1" customHeight="1" x14ac:dyDescent="0.2">
      <c r="B583" s="70">
        <v>62602</v>
      </c>
      <c r="C583" s="883" t="s">
        <v>953</v>
      </c>
      <c r="D583" s="884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2">
        <v>0</v>
      </c>
      <c r="R583" s="81"/>
      <c r="S583" s="81"/>
    </row>
    <row r="584" spans="2:19" ht="17.25" hidden="1" customHeight="1" x14ac:dyDescent="0.2">
      <c r="B584" s="70">
        <v>62603</v>
      </c>
      <c r="C584" s="883" t="s">
        <v>334</v>
      </c>
      <c r="D584" s="884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2">
        <v>0</v>
      </c>
      <c r="R584" s="81"/>
      <c r="S584" s="81"/>
    </row>
    <row r="585" spans="2:19" ht="17.25" hidden="1" customHeight="1" x14ac:dyDescent="0.2">
      <c r="B585" s="70">
        <v>62604</v>
      </c>
      <c r="C585" s="883" t="s">
        <v>946</v>
      </c>
      <c r="D585" s="884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2">
        <v>0</v>
      </c>
      <c r="R585" s="81"/>
      <c r="S585" s="81"/>
    </row>
    <row r="586" spans="2:19" ht="17.25" hidden="1" customHeight="1" x14ac:dyDescent="0.2">
      <c r="B586" s="70">
        <v>62605</v>
      </c>
      <c r="C586" s="883" t="s">
        <v>1027</v>
      </c>
      <c r="D586" s="884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2">
        <v>0</v>
      </c>
      <c r="R586" s="81"/>
      <c r="S586" s="81"/>
    </row>
    <row r="587" spans="2:19" ht="17.25" hidden="1" customHeight="1" x14ac:dyDescent="0.2">
      <c r="B587" s="70">
        <v>62606</v>
      </c>
      <c r="C587" s="883" t="s">
        <v>1028</v>
      </c>
      <c r="D587" s="884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2">
        <v>0</v>
      </c>
      <c r="R587" s="81"/>
      <c r="S587" s="81"/>
    </row>
    <row r="588" spans="2:19" ht="17.25" hidden="1" customHeight="1" x14ac:dyDescent="0.2">
      <c r="B588" s="70">
        <v>62607</v>
      </c>
      <c r="C588" s="883" t="s">
        <v>1029</v>
      </c>
      <c r="D588" s="884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2">
        <v>0</v>
      </c>
      <c r="R588" s="81"/>
      <c r="S588" s="81"/>
    </row>
    <row r="589" spans="2:19" ht="17.25" hidden="1" customHeight="1" x14ac:dyDescent="0.2">
      <c r="B589" s="70" t="s">
        <v>1065</v>
      </c>
      <c r="C589" s="883" t="s">
        <v>974</v>
      </c>
      <c r="D589" s="884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2">
        <v>0</v>
      </c>
      <c r="R589" s="81"/>
      <c r="S589" s="81"/>
    </row>
    <row r="590" spans="2:19" ht="17.25" hidden="1" customHeight="1" x14ac:dyDescent="0.2">
      <c r="B590" s="70" t="s">
        <v>1066</v>
      </c>
      <c r="C590" s="883" t="s">
        <v>976</v>
      </c>
      <c r="D590" s="884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2">
        <v>0</v>
      </c>
      <c r="R590" s="81"/>
      <c r="S590" s="81"/>
    </row>
    <row r="591" spans="2:19" s="57" customFormat="1" ht="17.25" hidden="1" customHeight="1" x14ac:dyDescent="0.2">
      <c r="B591" s="68">
        <v>627</v>
      </c>
      <c r="C591" s="881" t="s">
        <v>1032</v>
      </c>
      <c r="D591" s="882"/>
      <c r="E591" s="79">
        <v>0</v>
      </c>
      <c r="F591" s="79">
        <v>0</v>
      </c>
      <c r="G591" s="79">
        <v>0</v>
      </c>
      <c r="H591" s="79">
        <v>0</v>
      </c>
      <c r="I591" s="79">
        <v>0</v>
      </c>
      <c r="J591" s="79">
        <v>0</v>
      </c>
      <c r="K591" s="79">
        <v>0</v>
      </c>
      <c r="L591" s="79">
        <v>0</v>
      </c>
      <c r="M591" s="79">
        <v>0</v>
      </c>
      <c r="N591" s="79">
        <v>0</v>
      </c>
      <c r="O591" s="79">
        <v>0</v>
      </c>
      <c r="P591" s="79">
        <v>0</v>
      </c>
      <c r="Q591" s="79">
        <v>0</v>
      </c>
      <c r="R591" s="80"/>
      <c r="S591" s="80"/>
    </row>
    <row r="592" spans="2:19" ht="17.25" hidden="1" customHeight="1" x14ac:dyDescent="0.2">
      <c r="B592" s="70">
        <v>62701</v>
      </c>
      <c r="C592" s="883" t="s">
        <v>1033</v>
      </c>
      <c r="D592" s="884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2">
        <v>0</v>
      </c>
      <c r="R592" s="81"/>
      <c r="S592" s="81"/>
    </row>
    <row r="593" spans="2:19" ht="17.25" hidden="1" customHeight="1" x14ac:dyDescent="0.2">
      <c r="B593" s="70">
        <v>62702</v>
      </c>
      <c r="C593" s="883" t="s">
        <v>1034</v>
      </c>
      <c r="D593" s="884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2">
        <v>0</v>
      </c>
      <c r="R593" s="81"/>
      <c r="S593" s="81"/>
    </row>
    <row r="594" spans="2:19" ht="17.25" hidden="1" customHeight="1" x14ac:dyDescent="0.2">
      <c r="B594" s="70">
        <v>62703</v>
      </c>
      <c r="C594" s="883" t="s">
        <v>1035</v>
      </c>
      <c r="D594" s="884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2">
        <v>0</v>
      </c>
      <c r="R594" s="81"/>
      <c r="S594" s="81"/>
    </row>
    <row r="595" spans="2:19" ht="17.25" hidden="1" customHeight="1" x14ac:dyDescent="0.2">
      <c r="B595" s="70">
        <v>62704</v>
      </c>
      <c r="C595" s="883" t="s">
        <v>1036</v>
      </c>
      <c r="D595" s="884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2">
        <v>0</v>
      </c>
      <c r="R595" s="81"/>
      <c r="S595" s="81"/>
    </row>
    <row r="596" spans="2:19" ht="17.25" hidden="1" customHeight="1" x14ac:dyDescent="0.2">
      <c r="B596" s="70">
        <v>62705</v>
      </c>
      <c r="C596" s="883" t="s">
        <v>1037</v>
      </c>
      <c r="D596" s="884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2">
        <v>0</v>
      </c>
      <c r="R596" s="81"/>
      <c r="S596" s="81"/>
    </row>
    <row r="597" spans="2:19" ht="17.25" hidden="1" customHeight="1" x14ac:dyDescent="0.2">
      <c r="B597" s="70">
        <v>62706</v>
      </c>
      <c r="C597" s="883" t="s">
        <v>1038</v>
      </c>
      <c r="D597" s="884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2">
        <v>0</v>
      </c>
      <c r="R597" s="81"/>
      <c r="S597" s="81"/>
    </row>
    <row r="598" spans="2:19" ht="17.25" hidden="1" customHeight="1" x14ac:dyDescent="0.2">
      <c r="B598" s="70">
        <v>62707</v>
      </c>
      <c r="C598" s="883" t="s">
        <v>946</v>
      </c>
      <c r="D598" s="884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2">
        <v>0</v>
      </c>
      <c r="R598" s="81"/>
      <c r="S598" s="81"/>
    </row>
    <row r="599" spans="2:19" ht="17.25" hidden="1" customHeight="1" x14ac:dyDescent="0.2">
      <c r="B599" s="70" t="s">
        <v>1067</v>
      </c>
      <c r="C599" s="883" t="s">
        <v>974</v>
      </c>
      <c r="D599" s="884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2">
        <v>0</v>
      </c>
      <c r="R599" s="81"/>
      <c r="S599" s="81"/>
    </row>
    <row r="600" spans="2:19" ht="17.25" hidden="1" customHeight="1" x14ac:dyDescent="0.2">
      <c r="B600" s="70" t="s">
        <v>1068</v>
      </c>
      <c r="C600" s="883" t="s">
        <v>976</v>
      </c>
      <c r="D600" s="884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2">
        <v>0</v>
      </c>
      <c r="R600" s="81"/>
      <c r="S600" s="81"/>
    </row>
    <row r="601" spans="2:19" s="57" customFormat="1" ht="24.75" hidden="1" customHeight="1" x14ac:dyDescent="0.2">
      <c r="B601" s="68">
        <v>629</v>
      </c>
      <c r="C601" s="881" t="s">
        <v>1041</v>
      </c>
      <c r="D601" s="882"/>
      <c r="E601" s="79">
        <v>0</v>
      </c>
      <c r="F601" s="79">
        <v>0</v>
      </c>
      <c r="G601" s="79">
        <v>0</v>
      </c>
      <c r="H601" s="79">
        <v>0</v>
      </c>
      <c r="I601" s="79">
        <v>0</v>
      </c>
      <c r="J601" s="79">
        <v>0</v>
      </c>
      <c r="K601" s="79">
        <v>0</v>
      </c>
      <c r="L601" s="79">
        <v>0</v>
      </c>
      <c r="M601" s="79">
        <v>0</v>
      </c>
      <c r="N601" s="79">
        <v>0</v>
      </c>
      <c r="O601" s="79">
        <v>0</v>
      </c>
      <c r="P601" s="79">
        <v>0</v>
      </c>
      <c r="Q601" s="79">
        <v>0</v>
      </c>
      <c r="R601" s="80"/>
      <c r="S601" s="80"/>
    </row>
    <row r="602" spans="2:19" ht="17.25" hidden="1" customHeight="1" x14ac:dyDescent="0.2">
      <c r="B602" s="70">
        <v>62901</v>
      </c>
      <c r="C602" s="883" t="s">
        <v>1042</v>
      </c>
      <c r="D602" s="884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2">
        <v>0</v>
      </c>
      <c r="R602" s="81"/>
      <c r="S602" s="81"/>
    </row>
    <row r="603" spans="2:19" ht="17.25" hidden="1" customHeight="1" x14ac:dyDescent="0.2">
      <c r="B603" s="70">
        <v>62902</v>
      </c>
      <c r="C603" s="883" t="s">
        <v>1043</v>
      </c>
      <c r="D603" s="884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2">
        <v>0</v>
      </c>
      <c r="R603" s="81"/>
      <c r="S603" s="81"/>
    </row>
    <row r="604" spans="2:19" ht="17.25" hidden="1" customHeight="1" x14ac:dyDescent="0.2">
      <c r="B604" s="70">
        <v>62903</v>
      </c>
      <c r="C604" s="883" t="s">
        <v>1044</v>
      </c>
      <c r="D604" s="884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2">
        <v>0</v>
      </c>
      <c r="R604" s="81"/>
      <c r="S604" s="81"/>
    </row>
    <row r="605" spans="2:19" ht="17.25" hidden="1" customHeight="1" x14ac:dyDescent="0.2">
      <c r="B605" s="70">
        <v>62904</v>
      </c>
      <c r="C605" s="883" t="s">
        <v>946</v>
      </c>
      <c r="D605" s="884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2">
        <v>0</v>
      </c>
      <c r="R605" s="81"/>
      <c r="S605" s="81"/>
    </row>
    <row r="606" spans="2:19" ht="17.25" hidden="1" customHeight="1" x14ac:dyDescent="0.2">
      <c r="B606" s="70" t="s">
        <v>1069</v>
      </c>
      <c r="C606" s="883" t="s">
        <v>974</v>
      </c>
      <c r="D606" s="884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2">
        <v>0</v>
      </c>
      <c r="R606" s="81"/>
      <c r="S606" s="81"/>
    </row>
    <row r="607" spans="2:19" ht="17.25" hidden="1" customHeight="1" x14ac:dyDescent="0.2">
      <c r="B607" s="70" t="s">
        <v>1070</v>
      </c>
      <c r="C607" s="883" t="s">
        <v>976</v>
      </c>
      <c r="D607" s="884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2">
        <v>0</v>
      </c>
      <c r="R607" s="81"/>
      <c r="S607" s="81"/>
    </row>
    <row r="608" spans="2:19" s="57" customFormat="1" ht="17.25" hidden="1" customHeight="1" x14ac:dyDescent="0.2">
      <c r="B608" s="68">
        <v>6300</v>
      </c>
      <c r="C608" s="881" t="s">
        <v>1071</v>
      </c>
      <c r="D608" s="882"/>
      <c r="E608" s="79">
        <v>0</v>
      </c>
      <c r="F608" s="79">
        <v>0</v>
      </c>
      <c r="G608" s="79">
        <v>0</v>
      </c>
      <c r="H608" s="79">
        <v>0</v>
      </c>
      <c r="I608" s="79">
        <v>0</v>
      </c>
      <c r="J608" s="79">
        <v>0</v>
      </c>
      <c r="K608" s="79">
        <v>0</v>
      </c>
      <c r="L608" s="79">
        <v>0</v>
      </c>
      <c r="M608" s="79">
        <v>0</v>
      </c>
      <c r="N608" s="79">
        <v>0</v>
      </c>
      <c r="O608" s="79">
        <v>0</v>
      </c>
      <c r="P608" s="79">
        <v>0</v>
      </c>
      <c r="Q608" s="79">
        <v>0</v>
      </c>
      <c r="R608" s="80"/>
      <c r="S608" s="80"/>
    </row>
    <row r="609" spans="2:19" s="57" customFormat="1" ht="24.75" hidden="1" customHeight="1" x14ac:dyDescent="0.2">
      <c r="B609" s="68">
        <v>631</v>
      </c>
      <c r="C609" s="881" t="s">
        <v>1072</v>
      </c>
      <c r="D609" s="882"/>
      <c r="E609" s="79">
        <v>0</v>
      </c>
      <c r="F609" s="79">
        <v>0</v>
      </c>
      <c r="G609" s="79">
        <v>0</v>
      </c>
      <c r="H609" s="79">
        <v>0</v>
      </c>
      <c r="I609" s="79">
        <v>0</v>
      </c>
      <c r="J609" s="79">
        <v>0</v>
      </c>
      <c r="K609" s="79">
        <v>0</v>
      </c>
      <c r="L609" s="79">
        <v>0</v>
      </c>
      <c r="M609" s="79">
        <v>0</v>
      </c>
      <c r="N609" s="79">
        <v>0</v>
      </c>
      <c r="O609" s="79">
        <v>0</v>
      </c>
      <c r="P609" s="79">
        <v>0</v>
      </c>
      <c r="Q609" s="79">
        <v>0</v>
      </c>
      <c r="R609" s="80"/>
      <c r="S609" s="80"/>
    </row>
    <row r="610" spans="2:19" ht="24.75" hidden="1" customHeight="1" x14ac:dyDescent="0.2">
      <c r="B610" s="70">
        <v>63101</v>
      </c>
      <c r="C610" s="883" t="s">
        <v>1073</v>
      </c>
      <c r="D610" s="884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2">
        <v>0</v>
      </c>
      <c r="R610" s="81"/>
      <c r="S610" s="81"/>
    </row>
    <row r="611" spans="2:19" s="57" customFormat="1" ht="24.75" hidden="1" customHeight="1" x14ac:dyDescent="0.2">
      <c r="B611" s="68">
        <v>632</v>
      </c>
      <c r="C611" s="881" t="s">
        <v>1074</v>
      </c>
      <c r="D611" s="882"/>
      <c r="E611" s="79">
        <v>0</v>
      </c>
      <c r="F611" s="79">
        <v>0</v>
      </c>
      <c r="G611" s="79">
        <v>0</v>
      </c>
      <c r="H611" s="79">
        <v>0</v>
      </c>
      <c r="I611" s="79">
        <v>0</v>
      </c>
      <c r="J611" s="79">
        <v>0</v>
      </c>
      <c r="K611" s="79">
        <v>0</v>
      </c>
      <c r="L611" s="79">
        <v>0</v>
      </c>
      <c r="M611" s="79">
        <v>0</v>
      </c>
      <c r="N611" s="79">
        <v>0</v>
      </c>
      <c r="O611" s="79">
        <v>0</v>
      </c>
      <c r="P611" s="79">
        <v>0</v>
      </c>
      <c r="Q611" s="79">
        <v>0</v>
      </c>
      <c r="R611" s="80"/>
      <c r="S611" s="80"/>
    </row>
    <row r="612" spans="2:19" ht="24.75" hidden="1" customHeight="1" x14ac:dyDescent="0.2">
      <c r="B612" s="70">
        <v>63201</v>
      </c>
      <c r="C612" s="883" t="s">
        <v>1075</v>
      </c>
      <c r="D612" s="884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2">
        <v>0</v>
      </c>
      <c r="R612" s="81"/>
      <c r="S612" s="81"/>
    </row>
    <row r="613" spans="2:19" ht="24.75" hidden="1" customHeight="1" x14ac:dyDescent="0.2">
      <c r="B613" s="70" t="s">
        <v>1076</v>
      </c>
      <c r="C613" s="887" t="s">
        <v>1077</v>
      </c>
      <c r="D613" s="887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2">
        <v>0</v>
      </c>
      <c r="R613" s="81"/>
      <c r="S613" s="81"/>
    </row>
    <row r="614" spans="2:19" s="66" customFormat="1" ht="17.25" hidden="1" customHeight="1" x14ac:dyDescent="0.2">
      <c r="B614" s="64">
        <v>9000</v>
      </c>
      <c r="C614" s="877" t="s">
        <v>1078</v>
      </c>
      <c r="D614" s="886"/>
      <c r="E614" s="78">
        <v>0</v>
      </c>
      <c r="F614" s="78">
        <v>0</v>
      </c>
      <c r="G614" s="78">
        <v>0</v>
      </c>
      <c r="H614" s="78">
        <v>0</v>
      </c>
      <c r="I614" s="78">
        <v>0</v>
      </c>
      <c r="J614" s="78">
        <v>0</v>
      </c>
      <c r="K614" s="78">
        <v>0</v>
      </c>
      <c r="L614" s="78">
        <v>0</v>
      </c>
      <c r="M614" s="78">
        <v>0</v>
      </c>
      <c r="N614" s="78">
        <v>0</v>
      </c>
      <c r="O614" s="78">
        <v>0</v>
      </c>
      <c r="P614" s="78">
        <v>0</v>
      </c>
      <c r="Q614" s="78">
        <v>0</v>
      </c>
      <c r="R614" s="78"/>
      <c r="S614" s="78"/>
    </row>
    <row r="615" spans="2:19" s="57" customFormat="1" ht="17.25" hidden="1" customHeight="1" x14ac:dyDescent="0.2">
      <c r="B615" s="68">
        <v>9100</v>
      </c>
      <c r="C615" s="881" t="s">
        <v>1079</v>
      </c>
      <c r="D615" s="882"/>
      <c r="E615" s="79">
        <v>0</v>
      </c>
      <c r="F615" s="79">
        <v>0</v>
      </c>
      <c r="G615" s="79">
        <v>0</v>
      </c>
      <c r="H615" s="79">
        <v>0</v>
      </c>
      <c r="I615" s="79">
        <v>0</v>
      </c>
      <c r="J615" s="79">
        <v>0</v>
      </c>
      <c r="K615" s="79">
        <v>0</v>
      </c>
      <c r="L615" s="79">
        <v>0</v>
      </c>
      <c r="M615" s="79">
        <v>0</v>
      </c>
      <c r="N615" s="79">
        <v>0</v>
      </c>
      <c r="O615" s="79">
        <v>0</v>
      </c>
      <c r="P615" s="79">
        <v>0</v>
      </c>
      <c r="Q615" s="79">
        <v>0</v>
      </c>
      <c r="R615" s="80"/>
      <c r="S615" s="80"/>
    </row>
    <row r="616" spans="2:19" s="57" customFormat="1" ht="17.25" hidden="1" customHeight="1" x14ac:dyDescent="0.2">
      <c r="B616" s="68">
        <v>911</v>
      </c>
      <c r="C616" s="881" t="s">
        <v>1080</v>
      </c>
      <c r="D616" s="882"/>
      <c r="E616" s="79">
        <v>0</v>
      </c>
      <c r="F616" s="79">
        <v>0</v>
      </c>
      <c r="G616" s="79">
        <v>0</v>
      </c>
      <c r="H616" s="79">
        <v>0</v>
      </c>
      <c r="I616" s="79">
        <v>0</v>
      </c>
      <c r="J616" s="79">
        <v>0</v>
      </c>
      <c r="K616" s="79">
        <v>0</v>
      </c>
      <c r="L616" s="79">
        <v>0</v>
      </c>
      <c r="M616" s="79">
        <v>0</v>
      </c>
      <c r="N616" s="79">
        <v>0</v>
      </c>
      <c r="O616" s="79">
        <v>0</v>
      </c>
      <c r="P616" s="79">
        <v>0</v>
      </c>
      <c r="Q616" s="79">
        <v>0</v>
      </c>
      <c r="R616" s="80"/>
      <c r="S616" s="80"/>
    </row>
    <row r="617" spans="2:19" ht="17.25" hidden="1" customHeight="1" x14ac:dyDescent="0.2">
      <c r="B617" s="70">
        <v>91101</v>
      </c>
      <c r="C617" s="883" t="s">
        <v>1081</v>
      </c>
      <c r="D617" s="884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2">
        <v>0</v>
      </c>
      <c r="R617" s="81"/>
      <c r="S617" s="81"/>
    </row>
    <row r="618" spans="2:19" ht="17.25" hidden="1" customHeight="1" x14ac:dyDescent="0.2">
      <c r="B618" s="70">
        <v>91102</v>
      </c>
      <c r="C618" s="883" t="s">
        <v>1082</v>
      </c>
      <c r="D618" s="884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2">
        <v>0</v>
      </c>
      <c r="R618" s="81"/>
      <c r="S618" s="81"/>
    </row>
    <row r="619" spans="2:19" s="57" customFormat="1" ht="17.25" hidden="1" customHeight="1" x14ac:dyDescent="0.2">
      <c r="B619" s="68">
        <v>9200</v>
      </c>
      <c r="C619" s="881" t="s">
        <v>1083</v>
      </c>
      <c r="D619" s="882"/>
      <c r="E619" s="79">
        <v>0</v>
      </c>
      <c r="F619" s="79">
        <v>0</v>
      </c>
      <c r="G619" s="79">
        <v>0</v>
      </c>
      <c r="H619" s="79">
        <v>0</v>
      </c>
      <c r="I619" s="79">
        <v>0</v>
      </c>
      <c r="J619" s="79">
        <v>0</v>
      </c>
      <c r="K619" s="79">
        <v>0</v>
      </c>
      <c r="L619" s="79">
        <v>0</v>
      </c>
      <c r="M619" s="79">
        <v>0</v>
      </c>
      <c r="N619" s="79">
        <v>0</v>
      </c>
      <c r="O619" s="79">
        <v>0</v>
      </c>
      <c r="P619" s="79">
        <v>0</v>
      </c>
      <c r="Q619" s="79">
        <v>0</v>
      </c>
      <c r="R619" s="80"/>
      <c r="S619" s="80"/>
    </row>
    <row r="620" spans="2:19" s="57" customFormat="1" ht="17.25" hidden="1" customHeight="1" x14ac:dyDescent="0.2">
      <c r="B620" s="68">
        <v>921</v>
      </c>
      <c r="C620" s="881" t="s">
        <v>1084</v>
      </c>
      <c r="D620" s="882"/>
      <c r="E620" s="79">
        <v>0</v>
      </c>
      <c r="F620" s="79">
        <v>0</v>
      </c>
      <c r="G620" s="79">
        <v>0</v>
      </c>
      <c r="H620" s="79">
        <v>0</v>
      </c>
      <c r="I620" s="79">
        <v>0</v>
      </c>
      <c r="J620" s="79">
        <v>0</v>
      </c>
      <c r="K620" s="79">
        <v>0</v>
      </c>
      <c r="L620" s="79">
        <v>0</v>
      </c>
      <c r="M620" s="79">
        <v>0</v>
      </c>
      <c r="N620" s="79">
        <v>0</v>
      </c>
      <c r="O620" s="79">
        <v>0</v>
      </c>
      <c r="P620" s="79">
        <v>0</v>
      </c>
      <c r="Q620" s="79">
        <v>0</v>
      </c>
      <c r="R620" s="80"/>
      <c r="S620" s="80"/>
    </row>
    <row r="621" spans="2:19" ht="17.25" hidden="1" customHeight="1" x14ac:dyDescent="0.2">
      <c r="B621" s="70">
        <v>92101</v>
      </c>
      <c r="C621" s="883" t="s">
        <v>1085</v>
      </c>
      <c r="D621" s="884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2">
        <v>0</v>
      </c>
      <c r="R621" s="81"/>
      <c r="S621" s="81"/>
    </row>
    <row r="622" spans="2:19" ht="17.25" hidden="1" customHeight="1" x14ac:dyDescent="0.2">
      <c r="B622" s="70">
        <v>92102</v>
      </c>
      <c r="C622" s="883" t="s">
        <v>1086</v>
      </c>
      <c r="D622" s="884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2">
        <v>0</v>
      </c>
      <c r="R622" s="81"/>
      <c r="S622" s="81"/>
    </row>
    <row r="623" spans="2:19" s="57" customFormat="1" ht="17.25" hidden="1" customHeight="1" x14ac:dyDescent="0.2">
      <c r="B623" s="68">
        <v>9900</v>
      </c>
      <c r="C623" s="881" t="s">
        <v>394</v>
      </c>
      <c r="D623" s="882"/>
      <c r="E623" s="79">
        <v>0</v>
      </c>
      <c r="F623" s="79">
        <v>0</v>
      </c>
      <c r="G623" s="79">
        <v>0</v>
      </c>
      <c r="H623" s="79">
        <v>0</v>
      </c>
      <c r="I623" s="79">
        <v>0</v>
      </c>
      <c r="J623" s="79">
        <v>0</v>
      </c>
      <c r="K623" s="79">
        <v>0</v>
      </c>
      <c r="L623" s="79">
        <v>0</v>
      </c>
      <c r="M623" s="79">
        <v>0</v>
      </c>
      <c r="N623" s="79">
        <v>0</v>
      </c>
      <c r="O623" s="79">
        <v>0</v>
      </c>
      <c r="P623" s="79">
        <v>0</v>
      </c>
      <c r="Q623" s="79">
        <v>0</v>
      </c>
      <c r="R623" s="80"/>
      <c r="S623" s="80"/>
    </row>
    <row r="624" spans="2:19" s="57" customFormat="1" ht="17.25" hidden="1" customHeight="1" x14ac:dyDescent="0.2">
      <c r="B624" s="68">
        <v>991</v>
      </c>
      <c r="C624" s="881" t="s">
        <v>1087</v>
      </c>
      <c r="D624" s="882"/>
      <c r="E624" s="79">
        <v>0</v>
      </c>
      <c r="F624" s="79">
        <v>0</v>
      </c>
      <c r="G624" s="79">
        <v>0</v>
      </c>
      <c r="H624" s="79">
        <v>0</v>
      </c>
      <c r="I624" s="79">
        <v>0</v>
      </c>
      <c r="J624" s="79">
        <v>0</v>
      </c>
      <c r="K624" s="79">
        <v>0</v>
      </c>
      <c r="L624" s="79">
        <v>0</v>
      </c>
      <c r="M624" s="79">
        <v>0</v>
      </c>
      <c r="N624" s="79">
        <v>0</v>
      </c>
      <c r="O624" s="79">
        <v>0</v>
      </c>
      <c r="P624" s="79">
        <v>0</v>
      </c>
      <c r="Q624" s="79">
        <v>0</v>
      </c>
      <c r="R624" s="80"/>
      <c r="S624" s="80"/>
    </row>
    <row r="625" spans="2:19" ht="17.25" hidden="1" customHeight="1" x14ac:dyDescent="0.2">
      <c r="B625" s="70">
        <v>99101</v>
      </c>
      <c r="C625" s="883" t="s">
        <v>166</v>
      </c>
      <c r="D625" s="884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2">
        <v>0</v>
      </c>
      <c r="R625" s="81"/>
      <c r="S625" s="81"/>
    </row>
    <row r="626" spans="2:19" x14ac:dyDescent="0.2"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</row>
    <row r="627" spans="2:19" s="59" customFormat="1" ht="18" customHeight="1" x14ac:dyDescent="0.25">
      <c r="B627" s="83"/>
      <c r="C627" s="889" t="s">
        <v>877</v>
      </c>
      <c r="D627" s="889"/>
      <c r="E627" s="84">
        <f>+E314+E137+E48+E10</f>
        <v>1233891.1000000001</v>
      </c>
      <c r="F627" s="84">
        <f t="shared" ref="F627:M627" si="1">+F314+F137+F48+F10</f>
        <v>2736090.4</v>
      </c>
      <c r="G627" s="84">
        <f t="shared" si="1"/>
        <v>161343.1</v>
      </c>
      <c r="H627" s="84">
        <f t="shared" si="1"/>
        <v>297829</v>
      </c>
      <c r="I627" s="84">
        <f t="shared" si="1"/>
        <v>148043.1</v>
      </c>
      <c r="J627" s="84">
        <f t="shared" si="1"/>
        <v>149829</v>
      </c>
      <c r="K627" s="84">
        <f t="shared" si="1"/>
        <v>196929.1</v>
      </c>
      <c r="L627" s="84">
        <f t="shared" si="1"/>
        <v>144829</v>
      </c>
      <c r="M627" s="84">
        <f t="shared" si="1"/>
        <v>151093.1</v>
      </c>
      <c r="N627" s="84">
        <v>269929</v>
      </c>
      <c r="O627" s="84">
        <v>141593.1</v>
      </c>
      <c r="P627" s="84">
        <v>238611</v>
      </c>
      <c r="Q627" s="84">
        <v>5940010</v>
      </c>
    </row>
    <row r="629" spans="2:19" ht="15.75" x14ac:dyDescent="0.25">
      <c r="B629" s="890" t="s">
        <v>878</v>
      </c>
      <c r="C629" s="890"/>
      <c r="D629" s="890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</row>
    <row r="635" spans="2:19" ht="18.75" x14ac:dyDescent="0.3">
      <c r="F635" s="86"/>
      <c r="G635" s="87"/>
      <c r="H635" s="87"/>
      <c r="I635" s="88"/>
    </row>
    <row r="636" spans="2:19" ht="18.75" x14ac:dyDescent="0.3">
      <c r="F636" s="87"/>
      <c r="G636" s="86"/>
      <c r="H636" s="87"/>
      <c r="I636" s="88"/>
    </row>
  </sheetData>
  <mergeCells count="640">
    <mergeCell ref="C610:D610"/>
    <mergeCell ref="C611:D611"/>
    <mergeCell ref="C612:D612"/>
    <mergeCell ref="C613:D613"/>
    <mergeCell ref="C614:D614"/>
    <mergeCell ref="C615:D615"/>
    <mergeCell ref="C604:D604"/>
    <mergeCell ref="C605:D605"/>
    <mergeCell ref="C606:D606"/>
    <mergeCell ref="C607:D607"/>
    <mergeCell ref="C608:D608"/>
    <mergeCell ref="C609:D609"/>
    <mergeCell ref="C622:D622"/>
    <mergeCell ref="C623:D623"/>
    <mergeCell ref="C624:D624"/>
    <mergeCell ref="C625:D625"/>
    <mergeCell ref="C627:D627"/>
    <mergeCell ref="B629:D629"/>
    <mergeCell ref="C616:D616"/>
    <mergeCell ref="C617:D617"/>
    <mergeCell ref="C618:D618"/>
    <mergeCell ref="C619:D619"/>
    <mergeCell ref="C620:D620"/>
    <mergeCell ref="C621:D621"/>
    <mergeCell ref="C598:D598"/>
    <mergeCell ref="C599:D599"/>
    <mergeCell ref="C600:D600"/>
    <mergeCell ref="C601:D601"/>
    <mergeCell ref="C602:D602"/>
    <mergeCell ref="C603:D603"/>
    <mergeCell ref="C592:D592"/>
    <mergeCell ref="C593:D593"/>
    <mergeCell ref="C594:D594"/>
    <mergeCell ref="C595:D595"/>
    <mergeCell ref="C596:D596"/>
    <mergeCell ref="C597:D597"/>
    <mergeCell ref="C586:D586"/>
    <mergeCell ref="C587:D587"/>
    <mergeCell ref="C588:D588"/>
    <mergeCell ref="C589:D589"/>
    <mergeCell ref="C590:D590"/>
    <mergeCell ref="C591:D591"/>
    <mergeCell ref="C580:D580"/>
    <mergeCell ref="C581:D581"/>
    <mergeCell ref="C582:D582"/>
    <mergeCell ref="C583:D583"/>
    <mergeCell ref="C584:D584"/>
    <mergeCell ref="C585:D585"/>
    <mergeCell ref="C574:D574"/>
    <mergeCell ref="C575:D575"/>
    <mergeCell ref="C576:D576"/>
    <mergeCell ref="C577:D577"/>
    <mergeCell ref="C578:D578"/>
    <mergeCell ref="C579:D579"/>
    <mergeCell ref="C568:D568"/>
    <mergeCell ref="C569:D569"/>
    <mergeCell ref="C570:D570"/>
    <mergeCell ref="C571:D571"/>
    <mergeCell ref="C572:D572"/>
    <mergeCell ref="C573:D573"/>
    <mergeCell ref="C562:D562"/>
    <mergeCell ref="C563:D563"/>
    <mergeCell ref="C564:D564"/>
    <mergeCell ref="C565:D565"/>
    <mergeCell ref="C566:D566"/>
    <mergeCell ref="C567:D567"/>
    <mergeCell ref="C556:D556"/>
    <mergeCell ref="C557:D557"/>
    <mergeCell ref="C558:D558"/>
    <mergeCell ref="C559:D559"/>
    <mergeCell ref="C560:D560"/>
    <mergeCell ref="C561:D561"/>
    <mergeCell ref="C550:D550"/>
    <mergeCell ref="C551:D551"/>
    <mergeCell ref="C552:D552"/>
    <mergeCell ref="C553:D553"/>
    <mergeCell ref="C554:D554"/>
    <mergeCell ref="C555:D555"/>
    <mergeCell ref="C544:D544"/>
    <mergeCell ref="C545:D545"/>
    <mergeCell ref="C546:D546"/>
    <mergeCell ref="C547:D547"/>
    <mergeCell ref="C548:D548"/>
    <mergeCell ref="C549:D549"/>
    <mergeCell ref="C538:D538"/>
    <mergeCell ref="C539:D539"/>
    <mergeCell ref="C540:D540"/>
    <mergeCell ref="C541:D541"/>
    <mergeCell ref="C542:D542"/>
    <mergeCell ref="C543:D543"/>
    <mergeCell ref="C532:D532"/>
    <mergeCell ref="C533:D533"/>
    <mergeCell ref="C534:D534"/>
    <mergeCell ref="C535:D535"/>
    <mergeCell ref="C536:D536"/>
    <mergeCell ref="C537:D537"/>
    <mergeCell ref="C526:D526"/>
    <mergeCell ref="C527:D527"/>
    <mergeCell ref="C528:D528"/>
    <mergeCell ref="C529:D529"/>
    <mergeCell ref="C530:D530"/>
    <mergeCell ref="C531:D531"/>
    <mergeCell ref="C520:D520"/>
    <mergeCell ref="C521:D521"/>
    <mergeCell ref="C522:D522"/>
    <mergeCell ref="C523:D523"/>
    <mergeCell ref="C524:D524"/>
    <mergeCell ref="C525:D525"/>
    <mergeCell ref="C514:D514"/>
    <mergeCell ref="C515:D515"/>
    <mergeCell ref="C516:D516"/>
    <mergeCell ref="C517:D517"/>
    <mergeCell ref="C518:D518"/>
    <mergeCell ref="C519:D519"/>
    <mergeCell ref="C508:D508"/>
    <mergeCell ref="C509:D509"/>
    <mergeCell ref="C510:D510"/>
    <mergeCell ref="C511:D511"/>
    <mergeCell ref="C512:D512"/>
    <mergeCell ref="C513:D513"/>
    <mergeCell ref="C502:D502"/>
    <mergeCell ref="C503:D503"/>
    <mergeCell ref="C504:D504"/>
    <mergeCell ref="C505:D505"/>
    <mergeCell ref="C506:D506"/>
    <mergeCell ref="C507:D507"/>
    <mergeCell ref="C496:D496"/>
    <mergeCell ref="C497:D497"/>
    <mergeCell ref="C498:D498"/>
    <mergeCell ref="C499:D499"/>
    <mergeCell ref="C500:D500"/>
    <mergeCell ref="C501:D501"/>
    <mergeCell ref="C490:D490"/>
    <mergeCell ref="C491:D491"/>
    <mergeCell ref="C492:D492"/>
    <mergeCell ref="C493:D493"/>
    <mergeCell ref="C494:D494"/>
    <mergeCell ref="C495:D495"/>
    <mergeCell ref="C484:D484"/>
    <mergeCell ref="C485:D485"/>
    <mergeCell ref="C486:D486"/>
    <mergeCell ref="C487:D487"/>
    <mergeCell ref="C488:D488"/>
    <mergeCell ref="C489:D489"/>
    <mergeCell ref="C478:D478"/>
    <mergeCell ref="C479:D479"/>
    <mergeCell ref="C480:D480"/>
    <mergeCell ref="C481:D481"/>
    <mergeCell ref="C482:D482"/>
    <mergeCell ref="C483:D483"/>
    <mergeCell ref="C472:D472"/>
    <mergeCell ref="C473:D473"/>
    <mergeCell ref="C474:D474"/>
    <mergeCell ref="C475:D475"/>
    <mergeCell ref="C476:D476"/>
    <mergeCell ref="C477:D477"/>
    <mergeCell ref="C466:D466"/>
    <mergeCell ref="C467:D467"/>
    <mergeCell ref="C468:D468"/>
    <mergeCell ref="C469:D469"/>
    <mergeCell ref="C470:D470"/>
    <mergeCell ref="C471:D471"/>
    <mergeCell ref="C460:D460"/>
    <mergeCell ref="C461:D461"/>
    <mergeCell ref="C462:D462"/>
    <mergeCell ref="C463:D463"/>
    <mergeCell ref="C464:D464"/>
    <mergeCell ref="C465:D465"/>
    <mergeCell ref="C454:D454"/>
    <mergeCell ref="C455:D455"/>
    <mergeCell ref="C456:D456"/>
    <mergeCell ref="C457:D457"/>
    <mergeCell ref="C458:D458"/>
    <mergeCell ref="C459:D459"/>
    <mergeCell ref="C448:D448"/>
    <mergeCell ref="C449:D449"/>
    <mergeCell ref="C450:D450"/>
    <mergeCell ref="C451:D451"/>
    <mergeCell ref="C452:D452"/>
    <mergeCell ref="C453:D453"/>
    <mergeCell ref="C442:D442"/>
    <mergeCell ref="C443:D443"/>
    <mergeCell ref="C444:D444"/>
    <mergeCell ref="C445:D445"/>
    <mergeCell ref="C446:D446"/>
    <mergeCell ref="C447:D447"/>
    <mergeCell ref="C436:D436"/>
    <mergeCell ref="C437:D437"/>
    <mergeCell ref="C438:D438"/>
    <mergeCell ref="C439:D439"/>
    <mergeCell ref="C440:D440"/>
    <mergeCell ref="C441:D441"/>
    <mergeCell ref="C430:D430"/>
    <mergeCell ref="C431:D431"/>
    <mergeCell ref="C432:D432"/>
    <mergeCell ref="C433:D433"/>
    <mergeCell ref="C434:D434"/>
    <mergeCell ref="C435:D435"/>
    <mergeCell ref="C424:D424"/>
    <mergeCell ref="C425:D425"/>
    <mergeCell ref="C426:D426"/>
    <mergeCell ref="C427:D427"/>
    <mergeCell ref="C428:D428"/>
    <mergeCell ref="C429:D429"/>
    <mergeCell ref="C418:D418"/>
    <mergeCell ref="C419:D419"/>
    <mergeCell ref="C420:D420"/>
    <mergeCell ref="C421:D421"/>
    <mergeCell ref="C422:D422"/>
    <mergeCell ref="C423:D423"/>
    <mergeCell ref="C412:D412"/>
    <mergeCell ref="C413:D413"/>
    <mergeCell ref="C414:D414"/>
    <mergeCell ref="C415:D415"/>
    <mergeCell ref="C416:D416"/>
    <mergeCell ref="C417:D417"/>
    <mergeCell ref="C406:D406"/>
    <mergeCell ref="C407:D407"/>
    <mergeCell ref="C408:D408"/>
    <mergeCell ref="C409:D409"/>
    <mergeCell ref="C410:D410"/>
    <mergeCell ref="C411:D411"/>
    <mergeCell ref="C400:D400"/>
    <mergeCell ref="C401:D401"/>
    <mergeCell ref="C402:D402"/>
    <mergeCell ref="C403:D403"/>
    <mergeCell ref="C404:D404"/>
    <mergeCell ref="C405:D405"/>
    <mergeCell ref="C394:D394"/>
    <mergeCell ref="C395:D395"/>
    <mergeCell ref="C396:D396"/>
    <mergeCell ref="C397:D397"/>
    <mergeCell ref="C398:D398"/>
    <mergeCell ref="C399:D399"/>
    <mergeCell ref="C388:D388"/>
    <mergeCell ref="C389:D389"/>
    <mergeCell ref="C390:D390"/>
    <mergeCell ref="C391:D391"/>
    <mergeCell ref="C392:D392"/>
    <mergeCell ref="C393:D393"/>
    <mergeCell ref="C382:D382"/>
    <mergeCell ref="C383:D383"/>
    <mergeCell ref="C384:D384"/>
    <mergeCell ref="C385:D385"/>
    <mergeCell ref="C386:D386"/>
    <mergeCell ref="C387:D387"/>
    <mergeCell ref="C376:D376"/>
    <mergeCell ref="C377:D377"/>
    <mergeCell ref="C378:D378"/>
    <mergeCell ref="C379:D379"/>
    <mergeCell ref="C380:D380"/>
    <mergeCell ref="C381:D381"/>
    <mergeCell ref="C370:D370"/>
    <mergeCell ref="C371:D371"/>
    <mergeCell ref="C372:D372"/>
    <mergeCell ref="C373:D373"/>
    <mergeCell ref="C374:D374"/>
    <mergeCell ref="C375:D375"/>
    <mergeCell ref="C364:D364"/>
    <mergeCell ref="C365:D365"/>
    <mergeCell ref="C366:D366"/>
    <mergeCell ref="C367:D367"/>
    <mergeCell ref="C368:D368"/>
    <mergeCell ref="C369:D369"/>
    <mergeCell ref="C358:D358"/>
    <mergeCell ref="C359:D359"/>
    <mergeCell ref="C360:D360"/>
    <mergeCell ref="C361:D361"/>
    <mergeCell ref="C362:D362"/>
    <mergeCell ref="C363:D363"/>
    <mergeCell ref="C352:D352"/>
    <mergeCell ref="C353:D353"/>
    <mergeCell ref="C354:D354"/>
    <mergeCell ref="C355:D355"/>
    <mergeCell ref="C356:D356"/>
    <mergeCell ref="C357:D357"/>
    <mergeCell ref="C346:D346"/>
    <mergeCell ref="C347:D347"/>
    <mergeCell ref="C348:D348"/>
    <mergeCell ref="C349:D349"/>
    <mergeCell ref="C350:D350"/>
    <mergeCell ref="C351:D351"/>
    <mergeCell ref="C340:D340"/>
    <mergeCell ref="C341:D341"/>
    <mergeCell ref="C342:D342"/>
    <mergeCell ref="C343:D343"/>
    <mergeCell ref="C344:D344"/>
    <mergeCell ref="C345:D345"/>
    <mergeCell ref="C334:D334"/>
    <mergeCell ref="C335:D335"/>
    <mergeCell ref="C336:D336"/>
    <mergeCell ref="C337:D337"/>
    <mergeCell ref="C338:D338"/>
    <mergeCell ref="C339:D339"/>
    <mergeCell ref="C328:D328"/>
    <mergeCell ref="C329:D329"/>
    <mergeCell ref="C330:D330"/>
    <mergeCell ref="C331:D331"/>
    <mergeCell ref="C332:D332"/>
    <mergeCell ref="C333:D333"/>
    <mergeCell ref="C322:D322"/>
    <mergeCell ref="C323:D323"/>
    <mergeCell ref="C324:D324"/>
    <mergeCell ref="C325:D325"/>
    <mergeCell ref="C326:D326"/>
    <mergeCell ref="C327:D327"/>
    <mergeCell ref="C316:D316"/>
    <mergeCell ref="C317:D317"/>
    <mergeCell ref="C318:D318"/>
    <mergeCell ref="C319:D319"/>
    <mergeCell ref="C320:D320"/>
    <mergeCell ref="C321:D321"/>
    <mergeCell ref="C310:D310"/>
    <mergeCell ref="C311:D311"/>
    <mergeCell ref="C312:D312"/>
    <mergeCell ref="C313:D313"/>
    <mergeCell ref="C314:D314"/>
    <mergeCell ref="C315:D315"/>
    <mergeCell ref="C304:D304"/>
    <mergeCell ref="C305:D305"/>
    <mergeCell ref="C306:D306"/>
    <mergeCell ref="C307:D307"/>
    <mergeCell ref="C308:D308"/>
    <mergeCell ref="C309:D309"/>
    <mergeCell ref="C298:D298"/>
    <mergeCell ref="C299:D299"/>
    <mergeCell ref="C300:D300"/>
    <mergeCell ref="C301:D301"/>
    <mergeCell ref="C302:D302"/>
    <mergeCell ref="C303:D303"/>
    <mergeCell ref="C292:D292"/>
    <mergeCell ref="C293:D293"/>
    <mergeCell ref="C294:D294"/>
    <mergeCell ref="C295:D295"/>
    <mergeCell ref="C296:D296"/>
    <mergeCell ref="C297:D297"/>
    <mergeCell ref="C286:D286"/>
    <mergeCell ref="C287:D287"/>
    <mergeCell ref="C288:D288"/>
    <mergeCell ref="C289:D289"/>
    <mergeCell ref="C290:D290"/>
    <mergeCell ref="C291:D291"/>
    <mergeCell ref="C280:D280"/>
    <mergeCell ref="C281:D281"/>
    <mergeCell ref="C282:D282"/>
    <mergeCell ref="C283:D283"/>
    <mergeCell ref="C284:D284"/>
    <mergeCell ref="C285:D285"/>
    <mergeCell ref="C274:D274"/>
    <mergeCell ref="C275:D275"/>
    <mergeCell ref="C276:D276"/>
    <mergeCell ref="C277:D277"/>
    <mergeCell ref="C278:D278"/>
    <mergeCell ref="C279:D279"/>
    <mergeCell ref="C268:D268"/>
    <mergeCell ref="C269:D269"/>
    <mergeCell ref="C270:D270"/>
    <mergeCell ref="C271:D271"/>
    <mergeCell ref="C272:D272"/>
    <mergeCell ref="C273:D273"/>
    <mergeCell ref="C262:D262"/>
    <mergeCell ref="C263:D263"/>
    <mergeCell ref="C264:D264"/>
    <mergeCell ref="C265:D265"/>
    <mergeCell ref="C266:D266"/>
    <mergeCell ref="C267:D267"/>
    <mergeCell ref="C256:D256"/>
    <mergeCell ref="C257:D257"/>
    <mergeCell ref="C258:D258"/>
    <mergeCell ref="C259:D259"/>
    <mergeCell ref="C260:D260"/>
    <mergeCell ref="C261:D261"/>
    <mergeCell ref="C250:D250"/>
    <mergeCell ref="C251:D251"/>
    <mergeCell ref="C252:D252"/>
    <mergeCell ref="C253:D253"/>
    <mergeCell ref="C254:D254"/>
    <mergeCell ref="C255:D255"/>
    <mergeCell ref="C244:D244"/>
    <mergeCell ref="C245:D245"/>
    <mergeCell ref="C246:D246"/>
    <mergeCell ref="C247:D247"/>
    <mergeCell ref="C248:D248"/>
    <mergeCell ref="C249:D249"/>
    <mergeCell ref="C238:D238"/>
    <mergeCell ref="C239:D239"/>
    <mergeCell ref="C240:D240"/>
    <mergeCell ref="C241:D241"/>
    <mergeCell ref="C242:D242"/>
    <mergeCell ref="C243:D243"/>
    <mergeCell ref="C232:D232"/>
    <mergeCell ref="C233:D233"/>
    <mergeCell ref="C234:D234"/>
    <mergeCell ref="C235:D235"/>
    <mergeCell ref="C236:D236"/>
    <mergeCell ref="C237:D237"/>
    <mergeCell ref="C226:D226"/>
    <mergeCell ref="C227:D227"/>
    <mergeCell ref="C228:D228"/>
    <mergeCell ref="C229:D229"/>
    <mergeCell ref="C230:D230"/>
    <mergeCell ref="C231:D231"/>
    <mergeCell ref="C220:D220"/>
    <mergeCell ref="C221:D221"/>
    <mergeCell ref="C222:D222"/>
    <mergeCell ref="C223:D223"/>
    <mergeCell ref="C224:D224"/>
    <mergeCell ref="C225:D225"/>
    <mergeCell ref="C214:D214"/>
    <mergeCell ref="C215:D215"/>
    <mergeCell ref="C216:D216"/>
    <mergeCell ref="C217:D217"/>
    <mergeCell ref="C218:D218"/>
    <mergeCell ref="C219:D219"/>
    <mergeCell ref="C208:D208"/>
    <mergeCell ref="C209:D209"/>
    <mergeCell ref="C210:D210"/>
    <mergeCell ref="C211:D211"/>
    <mergeCell ref="C212:D212"/>
    <mergeCell ref="C213:D213"/>
    <mergeCell ref="C202:D202"/>
    <mergeCell ref="C203:D203"/>
    <mergeCell ref="C204:D204"/>
    <mergeCell ref="C205:D205"/>
    <mergeCell ref="C206:D206"/>
    <mergeCell ref="C207:D207"/>
    <mergeCell ref="C196:D196"/>
    <mergeCell ref="C197:D197"/>
    <mergeCell ref="C198:D198"/>
    <mergeCell ref="C199:D199"/>
    <mergeCell ref="C200:D200"/>
    <mergeCell ref="C201:D201"/>
    <mergeCell ref="C190:D190"/>
    <mergeCell ref="C191:D191"/>
    <mergeCell ref="C192:D192"/>
    <mergeCell ref="C193:D193"/>
    <mergeCell ref="C194:D194"/>
    <mergeCell ref="C195:D195"/>
    <mergeCell ref="C184:D184"/>
    <mergeCell ref="C185:D185"/>
    <mergeCell ref="C186:D186"/>
    <mergeCell ref="C187:D187"/>
    <mergeCell ref="C188:D188"/>
    <mergeCell ref="C189:D189"/>
    <mergeCell ref="C178:D178"/>
    <mergeCell ref="C179:D179"/>
    <mergeCell ref="C180:D180"/>
    <mergeCell ref="C181:D181"/>
    <mergeCell ref="C182:D182"/>
    <mergeCell ref="C183:D183"/>
    <mergeCell ref="C172:D172"/>
    <mergeCell ref="C173:D173"/>
    <mergeCell ref="C174:D174"/>
    <mergeCell ref="C175:D175"/>
    <mergeCell ref="C176:D176"/>
    <mergeCell ref="C177:D177"/>
    <mergeCell ref="C166:D166"/>
    <mergeCell ref="C167:D167"/>
    <mergeCell ref="C168:D168"/>
    <mergeCell ref="C169:D169"/>
    <mergeCell ref="C170:D170"/>
    <mergeCell ref="C171:D171"/>
    <mergeCell ref="C160:D160"/>
    <mergeCell ref="C161:D161"/>
    <mergeCell ref="C162:D162"/>
    <mergeCell ref="C163:D163"/>
    <mergeCell ref="C164:D164"/>
    <mergeCell ref="C165:D165"/>
    <mergeCell ref="C154:D154"/>
    <mergeCell ref="C155:D155"/>
    <mergeCell ref="C156:D156"/>
    <mergeCell ref="C157:D157"/>
    <mergeCell ref="C158:D158"/>
    <mergeCell ref="C159:D159"/>
    <mergeCell ref="C148:D148"/>
    <mergeCell ref="C149:D149"/>
    <mergeCell ref="C150:D150"/>
    <mergeCell ref="C151:D151"/>
    <mergeCell ref="C152:D152"/>
    <mergeCell ref="C153:D153"/>
    <mergeCell ref="C142:D142"/>
    <mergeCell ref="C143:D143"/>
    <mergeCell ref="C144:D144"/>
    <mergeCell ref="C145:D145"/>
    <mergeCell ref="C146:D146"/>
    <mergeCell ref="C147:D147"/>
    <mergeCell ref="C136:D136"/>
    <mergeCell ref="C137:D137"/>
    <mergeCell ref="C138:D138"/>
    <mergeCell ref="C139:D139"/>
    <mergeCell ref="C140:D140"/>
    <mergeCell ref="C141:D141"/>
    <mergeCell ref="C130:D130"/>
    <mergeCell ref="C131:D131"/>
    <mergeCell ref="C132:D132"/>
    <mergeCell ref="C133:D133"/>
    <mergeCell ref="C134:D134"/>
    <mergeCell ref="C135:D135"/>
    <mergeCell ref="C124:D124"/>
    <mergeCell ref="C125:D125"/>
    <mergeCell ref="C126:D126"/>
    <mergeCell ref="C127:D127"/>
    <mergeCell ref="C128:D128"/>
    <mergeCell ref="C129:D129"/>
    <mergeCell ref="C118:D118"/>
    <mergeCell ref="C119:D119"/>
    <mergeCell ref="C120:D120"/>
    <mergeCell ref="C121:D121"/>
    <mergeCell ref="C122:D122"/>
    <mergeCell ref="C123:D123"/>
    <mergeCell ref="C112:D112"/>
    <mergeCell ref="C113:D113"/>
    <mergeCell ref="C114:D114"/>
    <mergeCell ref="C115:D115"/>
    <mergeCell ref="C116:D116"/>
    <mergeCell ref="C117:D117"/>
    <mergeCell ref="C106:D106"/>
    <mergeCell ref="C107:D107"/>
    <mergeCell ref="C108:D108"/>
    <mergeCell ref="C109:D109"/>
    <mergeCell ref="C110:D110"/>
    <mergeCell ref="C111:D111"/>
    <mergeCell ref="C100:D100"/>
    <mergeCell ref="C101:D101"/>
    <mergeCell ref="C102:D102"/>
    <mergeCell ref="C103:D103"/>
    <mergeCell ref="C104:D104"/>
    <mergeCell ref="C105:D105"/>
    <mergeCell ref="C94:D94"/>
    <mergeCell ref="C95:D95"/>
    <mergeCell ref="C96:D96"/>
    <mergeCell ref="C97:D97"/>
    <mergeCell ref="C98:D98"/>
    <mergeCell ref="C99:D99"/>
    <mergeCell ref="C88:D88"/>
    <mergeCell ref="C89:D89"/>
    <mergeCell ref="C90:D90"/>
    <mergeCell ref="C91:D91"/>
    <mergeCell ref="C92:D92"/>
    <mergeCell ref="C93:D93"/>
    <mergeCell ref="C82:D82"/>
    <mergeCell ref="C83:D83"/>
    <mergeCell ref="C84:D84"/>
    <mergeCell ref="C85:D85"/>
    <mergeCell ref="C86:D86"/>
    <mergeCell ref="C87:D87"/>
    <mergeCell ref="C76:D76"/>
    <mergeCell ref="C77:D77"/>
    <mergeCell ref="C78:D78"/>
    <mergeCell ref="C79:D79"/>
    <mergeCell ref="C80:D80"/>
    <mergeCell ref="C81:D81"/>
    <mergeCell ref="C70:D70"/>
    <mergeCell ref="C71:D71"/>
    <mergeCell ref="C72:D72"/>
    <mergeCell ref="C73:D73"/>
    <mergeCell ref="C74:D74"/>
    <mergeCell ref="C75:D75"/>
    <mergeCell ref="C64:D64"/>
    <mergeCell ref="C65:D65"/>
    <mergeCell ref="C66:D66"/>
    <mergeCell ref="C67:D67"/>
    <mergeCell ref="C68:D68"/>
    <mergeCell ref="C69:D69"/>
    <mergeCell ref="C58:D58"/>
    <mergeCell ref="C59:D59"/>
    <mergeCell ref="C60:D60"/>
    <mergeCell ref="C61:D61"/>
    <mergeCell ref="C62:D62"/>
    <mergeCell ref="C63:D63"/>
    <mergeCell ref="C52:D52"/>
    <mergeCell ref="C53:D53"/>
    <mergeCell ref="C54:D54"/>
    <mergeCell ref="C55:D55"/>
    <mergeCell ref="C56:D56"/>
    <mergeCell ref="C57:D57"/>
    <mergeCell ref="C46:D46"/>
    <mergeCell ref="C47:D47"/>
    <mergeCell ref="C48:D48"/>
    <mergeCell ref="C49:D49"/>
    <mergeCell ref="C50:D50"/>
    <mergeCell ref="C51:D51"/>
    <mergeCell ref="C40:D40"/>
    <mergeCell ref="C41:D41"/>
    <mergeCell ref="C42:D42"/>
    <mergeCell ref="C43:D43"/>
    <mergeCell ref="C44:D44"/>
    <mergeCell ref="C45:D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K8:K9"/>
    <mergeCell ref="L8:L9"/>
    <mergeCell ref="M8:M9"/>
    <mergeCell ref="C22:D22"/>
    <mergeCell ref="C23:D23"/>
    <mergeCell ref="Q7:Q9"/>
    <mergeCell ref="E8:E9"/>
    <mergeCell ref="F8:F9"/>
    <mergeCell ref="G8:G9"/>
    <mergeCell ref="H8:H9"/>
    <mergeCell ref="I8:I9"/>
    <mergeCell ref="J8:J9"/>
    <mergeCell ref="C10:D10"/>
    <mergeCell ref="C11:D11"/>
    <mergeCell ref="B1:D1"/>
    <mergeCell ref="B2:D2"/>
    <mergeCell ref="B3:D3"/>
    <mergeCell ref="B4:B5"/>
    <mergeCell ref="C4:C5"/>
    <mergeCell ref="D4:D5"/>
    <mergeCell ref="N8:N9"/>
    <mergeCell ref="O8:O9"/>
    <mergeCell ref="P8:P9"/>
    <mergeCell ref="B7:B9"/>
    <mergeCell ref="C7:D9"/>
    <mergeCell ref="E7:P7"/>
  </mergeCells>
  <printOptions horizontalCentered="1"/>
  <pageMargins left="0.7" right="0.7" top="0.75" bottom="0.75" header="0.3" footer="0.3"/>
  <pageSetup scale="51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topLeftCell="A31" workbookViewId="0">
      <selection activeCell="E5" sqref="E5:F53"/>
    </sheetView>
  </sheetViews>
  <sheetFormatPr baseColWidth="10" defaultRowHeight="11.25" x14ac:dyDescent="0.2"/>
  <cols>
    <col min="1" max="1" width="8.42578125" style="822" customWidth="1"/>
    <col min="2" max="2" width="28.28515625" style="822" customWidth="1"/>
    <col min="3" max="3" width="7.7109375" style="822" customWidth="1"/>
    <col min="4" max="7" width="14.42578125" style="822" customWidth="1"/>
    <col min="8" max="256" width="11.42578125" style="822"/>
    <col min="257" max="257" width="8.42578125" style="822" customWidth="1"/>
    <col min="258" max="258" width="28.28515625" style="822" customWidth="1"/>
    <col min="259" max="259" width="7.7109375" style="822" customWidth="1"/>
    <col min="260" max="263" width="14.42578125" style="822" customWidth="1"/>
    <col min="264" max="512" width="11.42578125" style="822"/>
    <col min="513" max="513" width="8.42578125" style="822" customWidth="1"/>
    <col min="514" max="514" width="28.28515625" style="822" customWidth="1"/>
    <col min="515" max="515" width="7.7109375" style="822" customWidth="1"/>
    <col min="516" max="519" width="14.42578125" style="822" customWidth="1"/>
    <col min="520" max="768" width="11.42578125" style="822"/>
    <col min="769" max="769" width="8.42578125" style="822" customWidth="1"/>
    <col min="770" max="770" width="28.28515625" style="822" customWidth="1"/>
    <col min="771" max="771" width="7.7109375" style="822" customWidth="1"/>
    <col min="772" max="775" width="14.42578125" style="822" customWidth="1"/>
    <col min="776" max="1024" width="11.42578125" style="822"/>
    <col min="1025" max="1025" width="8.42578125" style="822" customWidth="1"/>
    <col min="1026" max="1026" width="28.28515625" style="822" customWidth="1"/>
    <col min="1027" max="1027" width="7.7109375" style="822" customWidth="1"/>
    <col min="1028" max="1031" width="14.42578125" style="822" customWidth="1"/>
    <col min="1032" max="1280" width="11.42578125" style="822"/>
    <col min="1281" max="1281" width="8.42578125" style="822" customWidth="1"/>
    <col min="1282" max="1282" width="28.28515625" style="822" customWidth="1"/>
    <col min="1283" max="1283" width="7.7109375" style="822" customWidth="1"/>
    <col min="1284" max="1287" width="14.42578125" style="822" customWidth="1"/>
    <col min="1288" max="1536" width="11.42578125" style="822"/>
    <col min="1537" max="1537" width="8.42578125" style="822" customWidth="1"/>
    <col min="1538" max="1538" width="28.28515625" style="822" customWidth="1"/>
    <col min="1539" max="1539" width="7.7109375" style="822" customWidth="1"/>
    <col min="1540" max="1543" width="14.42578125" style="822" customWidth="1"/>
    <col min="1544" max="1792" width="11.42578125" style="822"/>
    <col min="1793" max="1793" width="8.42578125" style="822" customWidth="1"/>
    <col min="1794" max="1794" width="28.28515625" style="822" customWidth="1"/>
    <col min="1795" max="1795" width="7.7109375" style="822" customWidth="1"/>
    <col min="1796" max="1799" width="14.42578125" style="822" customWidth="1"/>
    <col min="1800" max="2048" width="11.42578125" style="822"/>
    <col min="2049" max="2049" width="8.42578125" style="822" customWidth="1"/>
    <col min="2050" max="2050" width="28.28515625" style="822" customWidth="1"/>
    <col min="2051" max="2051" width="7.7109375" style="822" customWidth="1"/>
    <col min="2052" max="2055" width="14.42578125" style="822" customWidth="1"/>
    <col min="2056" max="2304" width="11.42578125" style="822"/>
    <col min="2305" max="2305" width="8.42578125" style="822" customWidth="1"/>
    <col min="2306" max="2306" width="28.28515625" style="822" customWidth="1"/>
    <col min="2307" max="2307" width="7.7109375" style="822" customWidth="1"/>
    <col min="2308" max="2311" width="14.42578125" style="822" customWidth="1"/>
    <col min="2312" max="2560" width="11.42578125" style="822"/>
    <col min="2561" max="2561" width="8.42578125" style="822" customWidth="1"/>
    <col min="2562" max="2562" width="28.28515625" style="822" customWidth="1"/>
    <col min="2563" max="2563" width="7.7109375" style="822" customWidth="1"/>
    <col min="2564" max="2567" width="14.42578125" style="822" customWidth="1"/>
    <col min="2568" max="2816" width="11.42578125" style="822"/>
    <col min="2817" max="2817" width="8.42578125" style="822" customWidth="1"/>
    <col min="2818" max="2818" width="28.28515625" style="822" customWidth="1"/>
    <col min="2819" max="2819" width="7.7109375" style="822" customWidth="1"/>
    <col min="2820" max="2823" width="14.42578125" style="822" customWidth="1"/>
    <col min="2824" max="3072" width="11.42578125" style="822"/>
    <col min="3073" max="3073" width="8.42578125" style="822" customWidth="1"/>
    <col min="3074" max="3074" width="28.28515625" style="822" customWidth="1"/>
    <col min="3075" max="3075" width="7.7109375" style="822" customWidth="1"/>
    <col min="3076" max="3079" width="14.42578125" style="822" customWidth="1"/>
    <col min="3080" max="3328" width="11.42578125" style="822"/>
    <col min="3329" max="3329" width="8.42578125" style="822" customWidth="1"/>
    <col min="3330" max="3330" width="28.28515625" style="822" customWidth="1"/>
    <col min="3331" max="3331" width="7.7109375" style="822" customWidth="1"/>
    <col min="3332" max="3335" width="14.42578125" style="822" customWidth="1"/>
    <col min="3336" max="3584" width="11.42578125" style="822"/>
    <col min="3585" max="3585" width="8.42578125" style="822" customWidth="1"/>
    <col min="3586" max="3586" width="28.28515625" style="822" customWidth="1"/>
    <col min="3587" max="3587" width="7.7109375" style="822" customWidth="1"/>
    <col min="3588" max="3591" width="14.42578125" style="822" customWidth="1"/>
    <col min="3592" max="3840" width="11.42578125" style="822"/>
    <col min="3841" max="3841" width="8.42578125" style="822" customWidth="1"/>
    <col min="3842" max="3842" width="28.28515625" style="822" customWidth="1"/>
    <col min="3843" max="3843" width="7.7109375" style="822" customWidth="1"/>
    <col min="3844" max="3847" width="14.42578125" style="822" customWidth="1"/>
    <col min="3848" max="4096" width="11.42578125" style="822"/>
    <col min="4097" max="4097" width="8.42578125" style="822" customWidth="1"/>
    <col min="4098" max="4098" width="28.28515625" style="822" customWidth="1"/>
    <col min="4099" max="4099" width="7.7109375" style="822" customWidth="1"/>
    <col min="4100" max="4103" width="14.42578125" style="822" customWidth="1"/>
    <col min="4104" max="4352" width="11.42578125" style="822"/>
    <col min="4353" max="4353" width="8.42578125" style="822" customWidth="1"/>
    <col min="4354" max="4354" width="28.28515625" style="822" customWidth="1"/>
    <col min="4355" max="4355" width="7.7109375" style="822" customWidth="1"/>
    <col min="4356" max="4359" width="14.42578125" style="822" customWidth="1"/>
    <col min="4360" max="4608" width="11.42578125" style="822"/>
    <col min="4609" max="4609" width="8.42578125" style="822" customWidth="1"/>
    <col min="4610" max="4610" width="28.28515625" style="822" customWidth="1"/>
    <col min="4611" max="4611" width="7.7109375" style="822" customWidth="1"/>
    <col min="4612" max="4615" width="14.42578125" style="822" customWidth="1"/>
    <col min="4616" max="4864" width="11.42578125" style="822"/>
    <col min="4865" max="4865" width="8.42578125" style="822" customWidth="1"/>
    <col min="4866" max="4866" width="28.28515625" style="822" customWidth="1"/>
    <col min="4867" max="4867" width="7.7109375" style="822" customWidth="1"/>
    <col min="4868" max="4871" width="14.42578125" style="822" customWidth="1"/>
    <col min="4872" max="5120" width="11.42578125" style="822"/>
    <col min="5121" max="5121" width="8.42578125" style="822" customWidth="1"/>
    <col min="5122" max="5122" width="28.28515625" style="822" customWidth="1"/>
    <col min="5123" max="5123" width="7.7109375" style="822" customWidth="1"/>
    <col min="5124" max="5127" width="14.42578125" style="822" customWidth="1"/>
    <col min="5128" max="5376" width="11.42578125" style="822"/>
    <col min="5377" max="5377" width="8.42578125" style="822" customWidth="1"/>
    <col min="5378" max="5378" width="28.28515625" style="822" customWidth="1"/>
    <col min="5379" max="5379" width="7.7109375" style="822" customWidth="1"/>
    <col min="5380" max="5383" width="14.42578125" style="822" customWidth="1"/>
    <col min="5384" max="5632" width="11.42578125" style="822"/>
    <col min="5633" max="5633" width="8.42578125" style="822" customWidth="1"/>
    <col min="5634" max="5634" width="28.28515625" style="822" customWidth="1"/>
    <col min="5635" max="5635" width="7.7109375" style="822" customWidth="1"/>
    <col min="5636" max="5639" width="14.42578125" style="822" customWidth="1"/>
    <col min="5640" max="5888" width="11.42578125" style="822"/>
    <col min="5889" max="5889" width="8.42578125" style="822" customWidth="1"/>
    <col min="5890" max="5890" width="28.28515625" style="822" customWidth="1"/>
    <col min="5891" max="5891" width="7.7109375" style="822" customWidth="1"/>
    <col min="5892" max="5895" width="14.42578125" style="822" customWidth="1"/>
    <col min="5896" max="6144" width="11.42578125" style="822"/>
    <col min="6145" max="6145" width="8.42578125" style="822" customWidth="1"/>
    <col min="6146" max="6146" width="28.28515625" style="822" customWidth="1"/>
    <col min="6147" max="6147" width="7.7109375" style="822" customWidth="1"/>
    <col min="6148" max="6151" width="14.42578125" style="822" customWidth="1"/>
    <col min="6152" max="6400" width="11.42578125" style="822"/>
    <col min="6401" max="6401" width="8.42578125" style="822" customWidth="1"/>
    <col min="6402" max="6402" width="28.28515625" style="822" customWidth="1"/>
    <col min="6403" max="6403" width="7.7109375" style="822" customWidth="1"/>
    <col min="6404" max="6407" width="14.42578125" style="822" customWidth="1"/>
    <col min="6408" max="6656" width="11.42578125" style="822"/>
    <col min="6657" max="6657" width="8.42578125" style="822" customWidth="1"/>
    <col min="6658" max="6658" width="28.28515625" style="822" customWidth="1"/>
    <col min="6659" max="6659" width="7.7109375" style="822" customWidth="1"/>
    <col min="6660" max="6663" width="14.42578125" style="822" customWidth="1"/>
    <col min="6664" max="6912" width="11.42578125" style="822"/>
    <col min="6913" max="6913" width="8.42578125" style="822" customWidth="1"/>
    <col min="6914" max="6914" width="28.28515625" style="822" customWidth="1"/>
    <col min="6915" max="6915" width="7.7109375" style="822" customWidth="1"/>
    <col min="6916" max="6919" width="14.42578125" style="822" customWidth="1"/>
    <col min="6920" max="7168" width="11.42578125" style="822"/>
    <col min="7169" max="7169" width="8.42578125" style="822" customWidth="1"/>
    <col min="7170" max="7170" width="28.28515625" style="822" customWidth="1"/>
    <col min="7171" max="7171" width="7.7109375" style="822" customWidth="1"/>
    <col min="7172" max="7175" width="14.42578125" style="822" customWidth="1"/>
    <col min="7176" max="7424" width="11.42578125" style="822"/>
    <col min="7425" max="7425" width="8.42578125" style="822" customWidth="1"/>
    <col min="7426" max="7426" width="28.28515625" style="822" customWidth="1"/>
    <col min="7427" max="7427" width="7.7109375" style="822" customWidth="1"/>
    <col min="7428" max="7431" width="14.42578125" style="822" customWidth="1"/>
    <col min="7432" max="7680" width="11.42578125" style="822"/>
    <col min="7681" max="7681" width="8.42578125" style="822" customWidth="1"/>
    <col min="7682" max="7682" width="28.28515625" style="822" customWidth="1"/>
    <col min="7683" max="7683" width="7.7109375" style="822" customWidth="1"/>
    <col min="7684" max="7687" width="14.42578125" style="822" customWidth="1"/>
    <col min="7688" max="7936" width="11.42578125" style="822"/>
    <col min="7937" max="7937" width="8.42578125" style="822" customWidth="1"/>
    <col min="7938" max="7938" width="28.28515625" style="822" customWidth="1"/>
    <col min="7939" max="7939" width="7.7109375" style="822" customWidth="1"/>
    <col min="7940" max="7943" width="14.42578125" style="822" customWidth="1"/>
    <col min="7944" max="8192" width="11.42578125" style="822"/>
    <col min="8193" max="8193" width="8.42578125" style="822" customWidth="1"/>
    <col min="8194" max="8194" width="28.28515625" style="822" customWidth="1"/>
    <col min="8195" max="8195" width="7.7109375" style="822" customWidth="1"/>
    <col min="8196" max="8199" width="14.42578125" style="822" customWidth="1"/>
    <col min="8200" max="8448" width="11.42578125" style="822"/>
    <col min="8449" max="8449" width="8.42578125" style="822" customWidth="1"/>
    <col min="8450" max="8450" width="28.28515625" style="822" customWidth="1"/>
    <col min="8451" max="8451" width="7.7109375" style="822" customWidth="1"/>
    <col min="8452" max="8455" width="14.42578125" style="822" customWidth="1"/>
    <col min="8456" max="8704" width="11.42578125" style="822"/>
    <col min="8705" max="8705" width="8.42578125" style="822" customWidth="1"/>
    <col min="8706" max="8706" width="28.28515625" style="822" customWidth="1"/>
    <col min="8707" max="8707" width="7.7109375" style="822" customWidth="1"/>
    <col min="8708" max="8711" width="14.42578125" style="822" customWidth="1"/>
    <col min="8712" max="8960" width="11.42578125" style="822"/>
    <col min="8961" max="8961" width="8.42578125" style="822" customWidth="1"/>
    <col min="8962" max="8962" width="28.28515625" style="822" customWidth="1"/>
    <col min="8963" max="8963" width="7.7109375" style="822" customWidth="1"/>
    <col min="8964" max="8967" width="14.42578125" style="822" customWidth="1"/>
    <col min="8968" max="9216" width="11.42578125" style="822"/>
    <col min="9217" max="9217" width="8.42578125" style="822" customWidth="1"/>
    <col min="9218" max="9218" width="28.28515625" style="822" customWidth="1"/>
    <col min="9219" max="9219" width="7.7109375" style="822" customWidth="1"/>
    <col min="9220" max="9223" width="14.42578125" style="822" customWidth="1"/>
    <col min="9224" max="9472" width="11.42578125" style="822"/>
    <col min="9473" max="9473" width="8.42578125" style="822" customWidth="1"/>
    <col min="9474" max="9474" width="28.28515625" style="822" customWidth="1"/>
    <col min="9475" max="9475" width="7.7109375" style="822" customWidth="1"/>
    <col min="9476" max="9479" width="14.42578125" style="822" customWidth="1"/>
    <col min="9480" max="9728" width="11.42578125" style="822"/>
    <col min="9729" max="9729" width="8.42578125" style="822" customWidth="1"/>
    <col min="9730" max="9730" width="28.28515625" style="822" customWidth="1"/>
    <col min="9731" max="9731" width="7.7109375" style="822" customWidth="1"/>
    <col min="9732" max="9735" width="14.42578125" style="822" customWidth="1"/>
    <col min="9736" max="9984" width="11.42578125" style="822"/>
    <col min="9985" max="9985" width="8.42578125" style="822" customWidth="1"/>
    <col min="9986" max="9986" width="28.28515625" style="822" customWidth="1"/>
    <col min="9987" max="9987" width="7.7109375" style="822" customWidth="1"/>
    <col min="9988" max="9991" width="14.42578125" style="822" customWidth="1"/>
    <col min="9992" max="10240" width="11.42578125" style="822"/>
    <col min="10241" max="10241" width="8.42578125" style="822" customWidth="1"/>
    <col min="10242" max="10242" width="28.28515625" style="822" customWidth="1"/>
    <col min="10243" max="10243" width="7.7109375" style="822" customWidth="1"/>
    <col min="10244" max="10247" width="14.42578125" style="822" customWidth="1"/>
    <col min="10248" max="10496" width="11.42578125" style="822"/>
    <col min="10497" max="10497" width="8.42578125" style="822" customWidth="1"/>
    <col min="10498" max="10498" width="28.28515625" style="822" customWidth="1"/>
    <col min="10499" max="10499" width="7.7109375" style="822" customWidth="1"/>
    <col min="10500" max="10503" width="14.42578125" style="822" customWidth="1"/>
    <col min="10504" max="10752" width="11.42578125" style="822"/>
    <col min="10753" max="10753" width="8.42578125" style="822" customWidth="1"/>
    <col min="10754" max="10754" width="28.28515625" style="822" customWidth="1"/>
    <col min="10755" max="10755" width="7.7109375" style="822" customWidth="1"/>
    <col min="10756" max="10759" width="14.42578125" style="822" customWidth="1"/>
    <col min="10760" max="11008" width="11.42578125" style="822"/>
    <col min="11009" max="11009" width="8.42578125" style="822" customWidth="1"/>
    <col min="11010" max="11010" width="28.28515625" style="822" customWidth="1"/>
    <col min="11011" max="11011" width="7.7109375" style="822" customWidth="1"/>
    <col min="11012" max="11015" width="14.42578125" style="822" customWidth="1"/>
    <col min="11016" max="11264" width="11.42578125" style="822"/>
    <col min="11265" max="11265" width="8.42578125" style="822" customWidth="1"/>
    <col min="11266" max="11266" width="28.28515625" style="822" customWidth="1"/>
    <col min="11267" max="11267" width="7.7109375" style="822" customWidth="1"/>
    <col min="11268" max="11271" width="14.42578125" style="822" customWidth="1"/>
    <col min="11272" max="11520" width="11.42578125" style="822"/>
    <col min="11521" max="11521" width="8.42578125" style="822" customWidth="1"/>
    <col min="11522" max="11522" width="28.28515625" style="822" customWidth="1"/>
    <col min="11523" max="11523" width="7.7109375" style="822" customWidth="1"/>
    <col min="11524" max="11527" width="14.42578125" style="822" customWidth="1"/>
    <col min="11528" max="11776" width="11.42578125" style="822"/>
    <col min="11777" max="11777" width="8.42578125" style="822" customWidth="1"/>
    <col min="11778" max="11778" width="28.28515625" style="822" customWidth="1"/>
    <col min="11779" max="11779" width="7.7109375" style="822" customWidth="1"/>
    <col min="11780" max="11783" width="14.42578125" style="822" customWidth="1"/>
    <col min="11784" max="12032" width="11.42578125" style="822"/>
    <col min="12033" max="12033" width="8.42578125" style="822" customWidth="1"/>
    <col min="12034" max="12034" width="28.28515625" style="822" customWidth="1"/>
    <col min="12035" max="12035" width="7.7109375" style="822" customWidth="1"/>
    <col min="12036" max="12039" width="14.42578125" style="822" customWidth="1"/>
    <col min="12040" max="12288" width="11.42578125" style="822"/>
    <col min="12289" max="12289" width="8.42578125" style="822" customWidth="1"/>
    <col min="12290" max="12290" width="28.28515625" style="822" customWidth="1"/>
    <col min="12291" max="12291" width="7.7109375" style="822" customWidth="1"/>
    <col min="12292" max="12295" width="14.42578125" style="822" customWidth="1"/>
    <col min="12296" max="12544" width="11.42578125" style="822"/>
    <col min="12545" max="12545" width="8.42578125" style="822" customWidth="1"/>
    <col min="12546" max="12546" width="28.28515625" style="822" customWidth="1"/>
    <col min="12547" max="12547" width="7.7109375" style="822" customWidth="1"/>
    <col min="12548" max="12551" width="14.42578125" style="822" customWidth="1"/>
    <col min="12552" max="12800" width="11.42578125" style="822"/>
    <col min="12801" max="12801" width="8.42578125" style="822" customWidth="1"/>
    <col min="12802" max="12802" width="28.28515625" style="822" customWidth="1"/>
    <col min="12803" max="12803" width="7.7109375" style="822" customWidth="1"/>
    <col min="12804" max="12807" width="14.42578125" style="822" customWidth="1"/>
    <col min="12808" max="13056" width="11.42578125" style="822"/>
    <col min="13057" max="13057" width="8.42578125" style="822" customWidth="1"/>
    <col min="13058" max="13058" width="28.28515625" style="822" customWidth="1"/>
    <col min="13059" max="13059" width="7.7109375" style="822" customWidth="1"/>
    <col min="13060" max="13063" width="14.42578125" style="822" customWidth="1"/>
    <col min="13064" max="13312" width="11.42578125" style="822"/>
    <col min="13313" max="13313" width="8.42578125" style="822" customWidth="1"/>
    <col min="13314" max="13314" width="28.28515625" style="822" customWidth="1"/>
    <col min="13315" max="13315" width="7.7109375" style="822" customWidth="1"/>
    <col min="13316" max="13319" width="14.42578125" style="822" customWidth="1"/>
    <col min="13320" max="13568" width="11.42578125" style="822"/>
    <col min="13569" max="13569" width="8.42578125" style="822" customWidth="1"/>
    <col min="13570" max="13570" width="28.28515625" style="822" customWidth="1"/>
    <col min="13571" max="13571" width="7.7109375" style="822" customWidth="1"/>
    <col min="13572" max="13575" width="14.42578125" style="822" customWidth="1"/>
    <col min="13576" max="13824" width="11.42578125" style="822"/>
    <col min="13825" max="13825" width="8.42578125" style="822" customWidth="1"/>
    <col min="13826" max="13826" width="28.28515625" style="822" customWidth="1"/>
    <col min="13827" max="13827" width="7.7109375" style="822" customWidth="1"/>
    <col min="13828" max="13831" width="14.42578125" style="822" customWidth="1"/>
    <col min="13832" max="14080" width="11.42578125" style="822"/>
    <col min="14081" max="14081" width="8.42578125" style="822" customWidth="1"/>
    <col min="14082" max="14082" width="28.28515625" style="822" customWidth="1"/>
    <col min="14083" max="14083" width="7.7109375" style="822" customWidth="1"/>
    <col min="14084" max="14087" width="14.42578125" style="822" customWidth="1"/>
    <col min="14088" max="14336" width="11.42578125" style="822"/>
    <col min="14337" max="14337" width="8.42578125" style="822" customWidth="1"/>
    <col min="14338" max="14338" width="28.28515625" style="822" customWidth="1"/>
    <col min="14339" max="14339" width="7.7109375" style="822" customWidth="1"/>
    <col min="14340" max="14343" width="14.42578125" style="822" customWidth="1"/>
    <col min="14344" max="14592" width="11.42578125" style="822"/>
    <col min="14593" max="14593" width="8.42578125" style="822" customWidth="1"/>
    <col min="14594" max="14594" width="28.28515625" style="822" customWidth="1"/>
    <col min="14595" max="14595" width="7.7109375" style="822" customWidth="1"/>
    <col min="14596" max="14599" width="14.42578125" style="822" customWidth="1"/>
    <col min="14600" max="14848" width="11.42578125" style="822"/>
    <col min="14849" max="14849" width="8.42578125" style="822" customWidth="1"/>
    <col min="14850" max="14850" width="28.28515625" style="822" customWidth="1"/>
    <col min="14851" max="14851" width="7.7109375" style="822" customWidth="1"/>
    <col min="14852" max="14855" width="14.42578125" style="822" customWidth="1"/>
    <col min="14856" max="15104" width="11.42578125" style="822"/>
    <col min="15105" max="15105" width="8.42578125" style="822" customWidth="1"/>
    <col min="15106" max="15106" width="28.28515625" style="822" customWidth="1"/>
    <col min="15107" max="15107" width="7.7109375" style="822" customWidth="1"/>
    <col min="15108" max="15111" width="14.42578125" style="822" customWidth="1"/>
    <col min="15112" max="15360" width="11.42578125" style="822"/>
    <col min="15361" max="15361" width="8.42578125" style="822" customWidth="1"/>
    <col min="15362" max="15362" width="28.28515625" style="822" customWidth="1"/>
    <col min="15363" max="15363" width="7.7109375" style="822" customWidth="1"/>
    <col min="15364" max="15367" width="14.42578125" style="822" customWidth="1"/>
    <col min="15368" max="15616" width="11.42578125" style="822"/>
    <col min="15617" max="15617" width="8.42578125" style="822" customWidth="1"/>
    <col min="15618" max="15618" width="28.28515625" style="822" customWidth="1"/>
    <col min="15619" max="15619" width="7.7109375" style="822" customWidth="1"/>
    <col min="15620" max="15623" width="14.42578125" style="822" customWidth="1"/>
    <col min="15624" max="15872" width="11.42578125" style="822"/>
    <col min="15873" max="15873" width="8.42578125" style="822" customWidth="1"/>
    <col min="15874" max="15874" width="28.28515625" style="822" customWidth="1"/>
    <col min="15875" max="15875" width="7.7109375" style="822" customWidth="1"/>
    <col min="15876" max="15879" width="14.42578125" style="822" customWidth="1"/>
    <col min="15880" max="16128" width="11.42578125" style="822"/>
    <col min="16129" max="16129" width="8.42578125" style="822" customWidth="1"/>
    <col min="16130" max="16130" width="28.28515625" style="822" customWidth="1"/>
    <col min="16131" max="16131" width="7.7109375" style="822" customWidth="1"/>
    <col min="16132" max="16135" width="14.42578125" style="822" customWidth="1"/>
    <col min="16136" max="16384" width="11.42578125" style="822"/>
  </cols>
  <sheetData>
    <row r="2" spans="1:9" x14ac:dyDescent="0.2">
      <c r="A2" s="821" t="s">
        <v>2318</v>
      </c>
      <c r="C2" s="821" t="s">
        <v>2319</v>
      </c>
    </row>
    <row r="3" spans="1:9" x14ac:dyDescent="0.2">
      <c r="A3" s="821" t="s">
        <v>2320</v>
      </c>
      <c r="B3" s="821" t="s">
        <v>2321</v>
      </c>
      <c r="C3" s="821" t="s">
        <v>2322</v>
      </c>
      <c r="D3" s="821" t="s">
        <v>2323</v>
      </c>
      <c r="E3" s="821" t="s">
        <v>2324</v>
      </c>
      <c r="F3" s="821" t="s">
        <v>2325</v>
      </c>
      <c r="G3" s="821" t="s">
        <v>2326</v>
      </c>
    </row>
    <row r="4" spans="1:9" x14ac:dyDescent="0.2">
      <c r="A4" s="823" t="s">
        <v>2327</v>
      </c>
    </row>
    <row r="5" spans="1:9" x14ac:dyDescent="0.2">
      <c r="A5" s="824">
        <v>1112</v>
      </c>
      <c r="B5" s="823" t="s">
        <v>22</v>
      </c>
      <c r="C5" s="823" t="s">
        <v>2328</v>
      </c>
      <c r="D5" s="825">
        <v>64445.13</v>
      </c>
      <c r="E5" s="825">
        <v>22999.99</v>
      </c>
      <c r="F5" s="825">
        <v>52524.26</v>
      </c>
      <c r="G5" s="825">
        <v>34920.86</v>
      </c>
      <c r="H5" s="822">
        <v>1112</v>
      </c>
      <c r="I5" s="826">
        <f>+H5-A5</f>
        <v>0</v>
      </c>
    </row>
    <row r="6" spans="1:9" x14ac:dyDescent="0.2">
      <c r="A6" s="824">
        <v>1115</v>
      </c>
      <c r="B6" s="823" t="s">
        <v>2363</v>
      </c>
      <c r="C6" s="823" t="s">
        <v>2328</v>
      </c>
      <c r="D6" s="825">
        <v>7.94</v>
      </c>
      <c r="E6" s="825">
        <v>0</v>
      </c>
      <c r="F6" s="825">
        <v>0</v>
      </c>
      <c r="G6" s="825">
        <v>7.94</v>
      </c>
      <c r="H6" s="822">
        <v>1115</v>
      </c>
      <c r="I6" s="826">
        <f t="shared" ref="I6:I53" si="0">+H6-A6</f>
        <v>0</v>
      </c>
    </row>
    <row r="7" spans="1:9" x14ac:dyDescent="0.2">
      <c r="A7" s="824">
        <v>1122</v>
      </c>
      <c r="B7" s="823" t="s">
        <v>2329</v>
      </c>
      <c r="C7" s="823" t="s">
        <v>2328</v>
      </c>
      <c r="D7" s="825">
        <v>33923.21</v>
      </c>
      <c r="E7" s="825">
        <v>0</v>
      </c>
      <c r="F7" s="825">
        <v>0</v>
      </c>
      <c r="G7" s="825">
        <v>33923.21</v>
      </c>
      <c r="H7" s="822">
        <v>1122</v>
      </c>
      <c r="I7" s="826">
        <f t="shared" si="0"/>
        <v>0</v>
      </c>
    </row>
    <row r="8" spans="1:9" x14ac:dyDescent="0.2">
      <c r="A8" s="824">
        <v>1123</v>
      </c>
      <c r="B8" s="823" t="s">
        <v>2330</v>
      </c>
      <c r="C8" s="823" t="s">
        <v>2328</v>
      </c>
      <c r="D8" s="825">
        <v>3790302.69</v>
      </c>
      <c r="E8" s="825">
        <v>276.5</v>
      </c>
      <c r="F8" s="825">
        <v>182.46</v>
      </c>
      <c r="G8" s="825">
        <v>3790396.73</v>
      </c>
      <c r="H8" s="822">
        <v>1123</v>
      </c>
      <c r="I8" s="826">
        <f t="shared" si="0"/>
        <v>0</v>
      </c>
    </row>
    <row r="9" spans="1:9" x14ac:dyDescent="0.2">
      <c r="A9" s="824">
        <v>1131</v>
      </c>
      <c r="B9" s="823" t="s">
        <v>2364</v>
      </c>
      <c r="C9" s="823" t="s">
        <v>2328</v>
      </c>
      <c r="D9" s="825">
        <v>922979.8</v>
      </c>
      <c r="E9" s="825">
        <v>0</v>
      </c>
      <c r="F9" s="825">
        <v>0</v>
      </c>
      <c r="G9" s="825">
        <v>922979.8</v>
      </c>
      <c r="H9" s="822">
        <v>1131</v>
      </c>
      <c r="I9" s="826">
        <f t="shared" si="0"/>
        <v>0</v>
      </c>
    </row>
    <row r="10" spans="1:9" x14ac:dyDescent="0.2">
      <c r="A10" s="824">
        <v>1241</v>
      </c>
      <c r="B10" s="823" t="s">
        <v>2331</v>
      </c>
      <c r="C10" s="823" t="s">
        <v>2328</v>
      </c>
      <c r="D10" s="825">
        <v>74840.61</v>
      </c>
      <c r="E10" s="825">
        <v>0</v>
      </c>
      <c r="F10" s="825">
        <v>0</v>
      </c>
      <c r="G10" s="825">
        <v>74840.61</v>
      </c>
      <c r="H10" s="822">
        <v>1241</v>
      </c>
      <c r="I10" s="826">
        <f t="shared" si="0"/>
        <v>0</v>
      </c>
    </row>
    <row r="11" spans="1:9" x14ac:dyDescent="0.2">
      <c r="A11" s="824">
        <v>1242</v>
      </c>
      <c r="B11" s="823"/>
      <c r="C11" s="823"/>
      <c r="D11" s="825"/>
      <c r="E11" s="825">
        <v>0</v>
      </c>
      <c r="F11" s="825">
        <v>0</v>
      </c>
      <c r="G11" s="825"/>
      <c r="H11" s="822">
        <v>1242</v>
      </c>
      <c r="I11" s="826">
        <f t="shared" si="0"/>
        <v>0</v>
      </c>
    </row>
    <row r="12" spans="1:9" x14ac:dyDescent="0.2">
      <c r="A12" s="824">
        <v>1244</v>
      </c>
      <c r="B12" s="823" t="s">
        <v>2333</v>
      </c>
      <c r="C12" s="823" t="s">
        <v>2328</v>
      </c>
      <c r="D12" s="825">
        <v>66174.17</v>
      </c>
      <c r="E12" s="825">
        <v>0</v>
      </c>
      <c r="F12" s="825">
        <v>0</v>
      </c>
      <c r="G12" s="825">
        <v>66174.17</v>
      </c>
      <c r="H12" s="822">
        <v>1244</v>
      </c>
      <c r="I12" s="826">
        <f t="shared" si="0"/>
        <v>0</v>
      </c>
    </row>
    <row r="13" spans="1:9" x14ac:dyDescent="0.2">
      <c r="A13" s="824">
        <v>1246</v>
      </c>
      <c r="B13" s="823" t="s">
        <v>2334</v>
      </c>
      <c r="C13" s="823" t="s">
        <v>2328</v>
      </c>
      <c r="D13" s="825">
        <v>113091.89</v>
      </c>
      <c r="E13" s="825">
        <v>0</v>
      </c>
      <c r="F13" s="825">
        <v>0</v>
      </c>
      <c r="G13" s="825">
        <v>113091.89</v>
      </c>
      <c r="H13" s="822">
        <v>1246</v>
      </c>
      <c r="I13" s="826">
        <f t="shared" si="0"/>
        <v>0</v>
      </c>
    </row>
    <row r="14" spans="1:9" x14ac:dyDescent="0.2">
      <c r="A14" s="824">
        <v>1263</v>
      </c>
      <c r="B14" s="823" t="s">
        <v>2365</v>
      </c>
      <c r="C14" s="823" t="s">
        <v>2328</v>
      </c>
      <c r="D14" s="825">
        <v>-151229.82</v>
      </c>
      <c r="E14" s="825">
        <v>0</v>
      </c>
      <c r="F14" s="825">
        <v>0</v>
      </c>
      <c r="G14" s="825">
        <v>-151229.82</v>
      </c>
      <c r="H14" s="822">
        <v>1263</v>
      </c>
      <c r="I14" s="826">
        <f t="shared" si="0"/>
        <v>0</v>
      </c>
    </row>
    <row r="15" spans="1:9" x14ac:dyDescent="0.2">
      <c r="A15" s="824">
        <v>2111</v>
      </c>
      <c r="B15" s="823" t="s">
        <v>2335</v>
      </c>
      <c r="C15" s="823" t="s">
        <v>2336</v>
      </c>
      <c r="D15" s="825">
        <v>2500</v>
      </c>
      <c r="E15" s="825">
        <v>38609.26</v>
      </c>
      <c r="F15" s="825">
        <v>38609.26</v>
      </c>
      <c r="G15" s="825">
        <v>2500</v>
      </c>
      <c r="H15" s="822">
        <v>2111</v>
      </c>
      <c r="I15" s="826">
        <f t="shared" si="0"/>
        <v>0</v>
      </c>
    </row>
    <row r="16" spans="1:9" x14ac:dyDescent="0.2">
      <c r="A16" s="824">
        <v>2112</v>
      </c>
      <c r="B16" s="823" t="s">
        <v>1511</v>
      </c>
      <c r="C16" s="823" t="s">
        <v>2336</v>
      </c>
      <c r="D16" s="825">
        <v>1891666.67</v>
      </c>
      <c r="E16" s="825">
        <v>0</v>
      </c>
      <c r="F16" s="825">
        <v>0</v>
      </c>
      <c r="G16" s="825">
        <v>1891666.67</v>
      </c>
      <c r="H16" s="822">
        <v>2112</v>
      </c>
      <c r="I16" s="826">
        <f t="shared" si="0"/>
        <v>0</v>
      </c>
    </row>
    <row r="17" spans="1:9" x14ac:dyDescent="0.2">
      <c r="A17" s="824">
        <v>2117</v>
      </c>
      <c r="B17" s="823" t="s">
        <v>2337</v>
      </c>
      <c r="C17" s="823" t="s">
        <v>2336</v>
      </c>
      <c r="D17" s="825">
        <v>546322.30000000005</v>
      </c>
      <c r="E17" s="825">
        <v>0</v>
      </c>
      <c r="F17" s="825">
        <v>5858.86</v>
      </c>
      <c r="G17" s="825">
        <v>552181.16</v>
      </c>
      <c r="H17" s="822">
        <v>2117</v>
      </c>
      <c r="I17" s="826">
        <f t="shared" si="0"/>
        <v>0</v>
      </c>
    </row>
    <row r="18" spans="1:9" x14ac:dyDescent="0.2">
      <c r="A18" s="824">
        <v>2119</v>
      </c>
      <c r="B18" s="823" t="s">
        <v>2338</v>
      </c>
      <c r="C18" s="823" t="s">
        <v>2336</v>
      </c>
      <c r="D18" s="825">
        <v>4941852.03</v>
      </c>
      <c r="E18" s="825">
        <v>0</v>
      </c>
      <c r="F18" s="825">
        <v>0</v>
      </c>
      <c r="G18" s="825">
        <v>4941852.03</v>
      </c>
      <c r="H18" s="822">
        <v>2119</v>
      </c>
      <c r="I18" s="826">
        <f t="shared" si="0"/>
        <v>0</v>
      </c>
    </row>
    <row r="19" spans="1:9" x14ac:dyDescent="0.2">
      <c r="A19" s="824">
        <v>3110</v>
      </c>
      <c r="B19" s="823" t="s">
        <v>24</v>
      </c>
      <c r="C19" s="823" t="s">
        <v>2336</v>
      </c>
      <c r="D19" s="825">
        <v>133420</v>
      </c>
      <c r="E19" s="825">
        <v>0</v>
      </c>
      <c r="F19" s="825">
        <v>0</v>
      </c>
      <c r="G19" s="825">
        <v>133420</v>
      </c>
      <c r="H19" s="822">
        <v>3110</v>
      </c>
      <c r="I19" s="826">
        <f t="shared" si="0"/>
        <v>0</v>
      </c>
    </row>
    <row r="20" spans="1:9" x14ac:dyDescent="0.2">
      <c r="A20" s="824">
        <v>3210</v>
      </c>
      <c r="B20" s="823"/>
      <c r="C20" s="823"/>
      <c r="D20" s="825"/>
      <c r="E20" s="825">
        <v>0</v>
      </c>
      <c r="F20" s="825">
        <v>0</v>
      </c>
      <c r="G20" s="825"/>
      <c r="H20" s="822">
        <v>3210</v>
      </c>
      <c r="I20" s="826">
        <f t="shared" si="0"/>
        <v>0</v>
      </c>
    </row>
    <row r="21" spans="1:9" x14ac:dyDescent="0.2">
      <c r="A21" s="824">
        <v>3220</v>
      </c>
      <c r="B21" s="823" t="s">
        <v>2340</v>
      </c>
      <c r="C21" s="823" t="s">
        <v>2336</v>
      </c>
      <c r="D21" s="825">
        <v>-2576943.7599999998</v>
      </c>
      <c r="E21" s="825">
        <v>0</v>
      </c>
      <c r="F21" s="825">
        <v>0</v>
      </c>
      <c r="G21" s="825">
        <v>-2576943.7599999998</v>
      </c>
      <c r="H21" s="822">
        <v>3220</v>
      </c>
      <c r="I21" s="826">
        <f t="shared" si="0"/>
        <v>0</v>
      </c>
    </row>
    <row r="22" spans="1:9" x14ac:dyDescent="0.2">
      <c r="A22" s="824">
        <v>4173</v>
      </c>
      <c r="B22" s="823" t="s">
        <v>2366</v>
      </c>
      <c r="C22" s="823" t="s">
        <v>2336</v>
      </c>
      <c r="D22" s="825">
        <v>2958184.76</v>
      </c>
      <c r="E22" s="825">
        <v>0</v>
      </c>
      <c r="F22" s="825">
        <v>22999.99</v>
      </c>
      <c r="G22" s="825">
        <v>2981184.75</v>
      </c>
      <c r="H22" s="822">
        <v>4173</v>
      </c>
      <c r="I22" s="826">
        <f t="shared" si="0"/>
        <v>0</v>
      </c>
    </row>
    <row r="23" spans="1:9" x14ac:dyDescent="0.2">
      <c r="A23" s="824">
        <v>4221</v>
      </c>
      <c r="B23" s="823" t="s">
        <v>2341</v>
      </c>
      <c r="C23" s="823" t="s">
        <v>2336</v>
      </c>
      <c r="D23" s="825">
        <v>2804019.96</v>
      </c>
      <c r="E23" s="825">
        <v>0</v>
      </c>
      <c r="F23" s="825">
        <v>0</v>
      </c>
      <c r="G23" s="825">
        <v>2804019.96</v>
      </c>
      <c r="H23" s="822">
        <v>4221</v>
      </c>
      <c r="I23" s="826">
        <f t="shared" si="0"/>
        <v>0</v>
      </c>
    </row>
    <row r="24" spans="1:9" x14ac:dyDescent="0.2">
      <c r="A24" s="824">
        <v>5111</v>
      </c>
      <c r="B24" s="823" t="s">
        <v>1512</v>
      </c>
      <c r="C24" s="823" t="s">
        <v>2328</v>
      </c>
      <c r="D24" s="825">
        <v>310610.42</v>
      </c>
      <c r="E24" s="825">
        <v>38609.26</v>
      </c>
      <c r="F24" s="825">
        <v>0</v>
      </c>
      <c r="G24" s="825">
        <v>349219.68</v>
      </c>
      <c r="H24" s="822">
        <v>5111</v>
      </c>
      <c r="I24" s="826">
        <f t="shared" si="0"/>
        <v>0</v>
      </c>
    </row>
    <row r="25" spans="1:9" x14ac:dyDescent="0.2">
      <c r="A25" s="824">
        <v>5112</v>
      </c>
      <c r="B25" s="823" t="s">
        <v>1512</v>
      </c>
      <c r="C25" s="823" t="s">
        <v>2328</v>
      </c>
      <c r="D25" s="825">
        <v>465398.61</v>
      </c>
      <c r="E25" s="825">
        <v>0</v>
      </c>
      <c r="F25" s="825">
        <v>0</v>
      </c>
      <c r="G25" s="825">
        <v>465398.61</v>
      </c>
      <c r="H25" s="822">
        <v>5112</v>
      </c>
      <c r="I25" s="826">
        <f t="shared" si="0"/>
        <v>0</v>
      </c>
    </row>
    <row r="26" spans="1:9" x14ac:dyDescent="0.2">
      <c r="A26" s="824">
        <v>5113</v>
      </c>
      <c r="B26" s="823" t="s">
        <v>2483</v>
      </c>
      <c r="C26" s="823" t="s">
        <v>2336</v>
      </c>
      <c r="D26" s="825">
        <v>-2572.77</v>
      </c>
      <c r="E26" s="825">
        <v>716.65</v>
      </c>
      <c r="F26" s="825">
        <v>0</v>
      </c>
      <c r="G26" s="825">
        <v>-3289.42</v>
      </c>
      <c r="H26" s="822">
        <v>5113</v>
      </c>
      <c r="I26" s="826">
        <f t="shared" si="0"/>
        <v>0</v>
      </c>
    </row>
    <row r="27" spans="1:9" x14ac:dyDescent="0.2">
      <c r="A27" s="824">
        <v>5114</v>
      </c>
      <c r="B27" s="823"/>
      <c r="C27" s="823"/>
      <c r="D27" s="825"/>
      <c r="E27" s="825">
        <v>0</v>
      </c>
      <c r="F27" s="825">
        <v>0</v>
      </c>
      <c r="G27" s="825"/>
      <c r="H27" s="822">
        <v>5114</v>
      </c>
      <c r="I27" s="826">
        <f t="shared" si="0"/>
        <v>0</v>
      </c>
    </row>
    <row r="28" spans="1:9" x14ac:dyDescent="0.2">
      <c r="A28" s="824">
        <v>5115</v>
      </c>
      <c r="B28" s="823" t="s">
        <v>2343</v>
      </c>
      <c r="C28" s="823" t="s">
        <v>2328</v>
      </c>
      <c r="D28" s="825">
        <v>77550.59</v>
      </c>
      <c r="E28" s="825">
        <v>0</v>
      </c>
      <c r="F28" s="825">
        <v>0</v>
      </c>
      <c r="G28" s="825">
        <v>77550.59</v>
      </c>
      <c r="H28" s="822">
        <v>5115</v>
      </c>
      <c r="I28" s="826">
        <f t="shared" si="0"/>
        <v>0</v>
      </c>
    </row>
    <row r="29" spans="1:9" x14ac:dyDescent="0.2">
      <c r="A29" s="824">
        <v>5121</v>
      </c>
      <c r="B29" s="823" t="s">
        <v>1513</v>
      </c>
      <c r="C29" s="823" t="s">
        <v>2328</v>
      </c>
      <c r="D29" s="825">
        <v>15073.63</v>
      </c>
      <c r="E29" s="825">
        <v>3116.89</v>
      </c>
      <c r="F29" s="825">
        <v>0</v>
      </c>
      <c r="G29" s="825">
        <v>18190.52</v>
      </c>
      <c r="H29" s="822">
        <v>5121</v>
      </c>
      <c r="I29" s="826">
        <f t="shared" si="0"/>
        <v>0</v>
      </c>
    </row>
    <row r="30" spans="1:9" x14ac:dyDescent="0.2">
      <c r="A30" s="824">
        <v>5122</v>
      </c>
      <c r="B30" s="823" t="s">
        <v>1514</v>
      </c>
      <c r="C30" s="823" t="s">
        <v>2328</v>
      </c>
      <c r="D30" s="825">
        <v>194048.6</v>
      </c>
      <c r="E30" s="825">
        <v>0</v>
      </c>
      <c r="F30" s="825">
        <v>0</v>
      </c>
      <c r="G30" s="825">
        <v>194048.6</v>
      </c>
      <c r="H30" s="822">
        <v>5122</v>
      </c>
      <c r="I30" s="826">
        <f t="shared" si="0"/>
        <v>0</v>
      </c>
    </row>
    <row r="31" spans="1:9" x14ac:dyDescent="0.2">
      <c r="A31" s="824">
        <v>5124</v>
      </c>
      <c r="B31" s="823" t="s">
        <v>2392</v>
      </c>
      <c r="C31" s="823" t="s">
        <v>2328</v>
      </c>
      <c r="D31" s="825">
        <v>2168.89</v>
      </c>
      <c r="E31" s="825">
        <v>1405.9</v>
      </c>
      <c r="F31" s="825">
        <v>0</v>
      </c>
      <c r="G31" s="825">
        <v>3574.79</v>
      </c>
      <c r="H31" s="822">
        <v>5124</v>
      </c>
      <c r="I31" s="826">
        <f t="shared" si="0"/>
        <v>0</v>
      </c>
    </row>
    <row r="32" spans="1:9" x14ac:dyDescent="0.2">
      <c r="A32" s="824">
        <v>5126</v>
      </c>
      <c r="B32" s="823" t="s">
        <v>2346</v>
      </c>
      <c r="C32" s="823" t="s">
        <v>2328</v>
      </c>
      <c r="D32" s="825">
        <v>60050</v>
      </c>
      <c r="E32" s="825">
        <v>4000</v>
      </c>
      <c r="F32" s="825">
        <v>0</v>
      </c>
      <c r="G32" s="825">
        <v>64050</v>
      </c>
      <c r="H32" s="822">
        <v>5126</v>
      </c>
      <c r="I32" s="826">
        <f t="shared" si="0"/>
        <v>0</v>
      </c>
    </row>
    <row r="33" spans="1:9" x14ac:dyDescent="0.2">
      <c r="A33" s="824">
        <v>5127</v>
      </c>
      <c r="B33" s="823" t="s">
        <v>2347</v>
      </c>
      <c r="C33" s="823" t="s">
        <v>2328</v>
      </c>
      <c r="D33" s="825">
        <v>5800</v>
      </c>
      <c r="E33" s="825">
        <v>0</v>
      </c>
      <c r="F33" s="825">
        <v>0</v>
      </c>
      <c r="G33" s="825">
        <v>5800</v>
      </c>
      <c r="H33" s="822">
        <v>5127</v>
      </c>
      <c r="I33" s="826">
        <f t="shared" si="0"/>
        <v>0</v>
      </c>
    </row>
    <row r="34" spans="1:9" x14ac:dyDescent="0.2">
      <c r="A34" s="824">
        <v>5129</v>
      </c>
      <c r="B34" s="823" t="s">
        <v>2367</v>
      </c>
      <c r="C34" s="823" t="s">
        <v>2328</v>
      </c>
      <c r="D34" s="825">
        <v>9105.9500000000007</v>
      </c>
      <c r="E34" s="825">
        <v>0</v>
      </c>
      <c r="F34" s="825">
        <v>0</v>
      </c>
      <c r="G34" s="825">
        <v>9105.9500000000007</v>
      </c>
      <c r="H34" s="822">
        <v>5129</v>
      </c>
      <c r="I34" s="826">
        <f t="shared" si="0"/>
        <v>0</v>
      </c>
    </row>
    <row r="35" spans="1:9" x14ac:dyDescent="0.2">
      <c r="A35" s="824">
        <v>5131</v>
      </c>
      <c r="B35" s="823" t="s">
        <v>1526</v>
      </c>
      <c r="C35" s="823" t="s">
        <v>2328</v>
      </c>
      <c r="D35" s="825">
        <v>4884.3599999999997</v>
      </c>
      <c r="E35" s="825">
        <v>0</v>
      </c>
      <c r="F35" s="825">
        <v>0</v>
      </c>
      <c r="G35" s="825">
        <v>4884.3599999999997</v>
      </c>
      <c r="H35" s="822">
        <v>5131</v>
      </c>
      <c r="I35" s="826">
        <f t="shared" si="0"/>
        <v>0</v>
      </c>
    </row>
    <row r="36" spans="1:9" x14ac:dyDescent="0.2">
      <c r="A36" s="824">
        <v>5132</v>
      </c>
      <c r="B36" s="823" t="s">
        <v>2368</v>
      </c>
      <c r="C36" s="823" t="s">
        <v>2328</v>
      </c>
      <c r="D36" s="825">
        <v>112825.56</v>
      </c>
      <c r="E36" s="825">
        <v>0</v>
      </c>
      <c r="F36" s="825">
        <v>0</v>
      </c>
      <c r="G36" s="825">
        <v>112825.56</v>
      </c>
      <c r="H36" s="822">
        <v>5132</v>
      </c>
      <c r="I36" s="826">
        <f t="shared" si="0"/>
        <v>0</v>
      </c>
    </row>
    <row r="37" spans="1:9" x14ac:dyDescent="0.2">
      <c r="A37" s="824">
        <v>5133</v>
      </c>
      <c r="B37" s="823" t="s">
        <v>2348</v>
      </c>
      <c r="C37" s="823" t="s">
        <v>2328</v>
      </c>
      <c r="D37" s="825">
        <v>105920.12</v>
      </c>
      <c r="E37" s="825">
        <v>0</v>
      </c>
      <c r="F37" s="825">
        <v>0</v>
      </c>
      <c r="G37" s="825">
        <v>105920.12</v>
      </c>
      <c r="H37" s="822">
        <v>5133</v>
      </c>
      <c r="I37" s="826">
        <f t="shared" si="0"/>
        <v>0</v>
      </c>
    </row>
    <row r="38" spans="1:9" x14ac:dyDescent="0.2">
      <c r="A38" s="824">
        <v>5134</v>
      </c>
      <c r="B38" s="823" t="s">
        <v>2349</v>
      </c>
      <c r="C38" s="823" t="s">
        <v>2328</v>
      </c>
      <c r="D38" s="825">
        <v>11646.64</v>
      </c>
      <c r="E38" s="825">
        <v>272.60000000000002</v>
      </c>
      <c r="F38" s="825">
        <v>0</v>
      </c>
      <c r="G38" s="825">
        <v>11919.24</v>
      </c>
      <c r="H38" s="822">
        <v>5134</v>
      </c>
      <c r="I38" s="826">
        <f t="shared" si="0"/>
        <v>0</v>
      </c>
    </row>
    <row r="39" spans="1:9" x14ac:dyDescent="0.2">
      <c r="A39" s="824">
        <v>5135</v>
      </c>
      <c r="B39" s="823" t="s">
        <v>2317</v>
      </c>
      <c r="C39" s="823" t="s">
        <v>2328</v>
      </c>
      <c r="D39" s="825">
        <v>139451.75</v>
      </c>
      <c r="E39" s="825">
        <v>2660.8</v>
      </c>
      <c r="F39" s="825">
        <v>0</v>
      </c>
      <c r="G39" s="825">
        <v>142112.54999999999</v>
      </c>
      <c r="H39" s="822">
        <v>5135</v>
      </c>
      <c r="I39" s="826">
        <f t="shared" si="0"/>
        <v>0</v>
      </c>
    </row>
    <row r="40" spans="1:9" x14ac:dyDescent="0.2">
      <c r="A40" s="824">
        <v>5136</v>
      </c>
      <c r="B40" s="823" t="s">
        <v>2350</v>
      </c>
      <c r="C40" s="823" t="s">
        <v>2328</v>
      </c>
      <c r="D40" s="825">
        <v>59999.99</v>
      </c>
      <c r="E40" s="825">
        <v>0</v>
      </c>
      <c r="F40" s="825">
        <v>0</v>
      </c>
      <c r="G40" s="825">
        <v>59999.99</v>
      </c>
      <c r="H40" s="822">
        <v>5136</v>
      </c>
      <c r="I40" s="826">
        <f t="shared" si="0"/>
        <v>0</v>
      </c>
    </row>
    <row r="41" spans="1:9" x14ac:dyDescent="0.2">
      <c r="A41" s="824">
        <v>5137</v>
      </c>
      <c r="B41" s="823" t="s">
        <v>2369</v>
      </c>
      <c r="C41" s="823" t="s">
        <v>2328</v>
      </c>
      <c r="D41" s="825">
        <v>6658.29</v>
      </c>
      <c r="E41" s="825">
        <v>1123.5</v>
      </c>
      <c r="F41" s="825">
        <v>0</v>
      </c>
      <c r="G41" s="825">
        <v>7781.79</v>
      </c>
      <c r="H41" s="822">
        <v>5137</v>
      </c>
      <c r="I41" s="826">
        <f t="shared" si="0"/>
        <v>0</v>
      </c>
    </row>
    <row r="42" spans="1:9" x14ac:dyDescent="0.2">
      <c r="A42" s="824">
        <v>5138</v>
      </c>
      <c r="B42" s="823" t="s">
        <v>1515</v>
      </c>
      <c r="C42" s="823" t="s">
        <v>2328</v>
      </c>
      <c r="D42" s="825">
        <v>4197087.17</v>
      </c>
      <c r="E42" s="825">
        <v>6383.48</v>
      </c>
      <c r="F42" s="825">
        <v>0</v>
      </c>
      <c r="G42" s="825">
        <v>4203470.6500000004</v>
      </c>
      <c r="H42" s="822">
        <v>5138</v>
      </c>
      <c r="I42" s="826">
        <f t="shared" si="0"/>
        <v>0</v>
      </c>
    </row>
    <row r="43" spans="1:9" x14ac:dyDescent="0.2">
      <c r="A43" s="824">
        <v>5139</v>
      </c>
      <c r="B43" s="823" t="s">
        <v>1718</v>
      </c>
      <c r="C43" s="823" t="s">
        <v>2328</v>
      </c>
      <c r="D43" s="825">
        <v>5633</v>
      </c>
      <c r="E43" s="825">
        <v>0</v>
      </c>
      <c r="F43" s="825">
        <v>0</v>
      </c>
      <c r="G43" s="825">
        <v>5633</v>
      </c>
      <c r="H43" s="822">
        <v>5139</v>
      </c>
      <c r="I43" s="826">
        <f t="shared" si="0"/>
        <v>0</v>
      </c>
    </row>
    <row r="44" spans="1:9" x14ac:dyDescent="0.2">
      <c r="A44" s="824">
        <v>8110</v>
      </c>
      <c r="B44" s="823" t="s">
        <v>1516</v>
      </c>
      <c r="C44" s="823" t="s">
        <v>2328</v>
      </c>
      <c r="D44" s="825">
        <v>5251052.75</v>
      </c>
      <c r="E44" s="825">
        <v>266633.25</v>
      </c>
      <c r="F44" s="825">
        <v>0</v>
      </c>
      <c r="G44" s="825">
        <v>5517686</v>
      </c>
      <c r="H44" s="822">
        <v>8110</v>
      </c>
      <c r="I44" s="826">
        <f t="shared" si="0"/>
        <v>0</v>
      </c>
    </row>
    <row r="45" spans="1:9" x14ac:dyDescent="0.2">
      <c r="A45" s="824">
        <v>8120</v>
      </c>
      <c r="B45" s="823" t="s">
        <v>1517</v>
      </c>
      <c r="C45" s="823" t="s">
        <v>2336</v>
      </c>
      <c r="D45" s="825">
        <v>-511151.97</v>
      </c>
      <c r="E45" s="825">
        <v>22999.99</v>
      </c>
      <c r="F45" s="825">
        <v>266633.25</v>
      </c>
      <c r="G45" s="825">
        <v>-267518.71000000002</v>
      </c>
      <c r="H45" s="822">
        <v>8120</v>
      </c>
      <c r="I45" s="826">
        <f t="shared" si="0"/>
        <v>0</v>
      </c>
    </row>
    <row r="46" spans="1:9" x14ac:dyDescent="0.2">
      <c r="A46" s="824">
        <v>8140</v>
      </c>
      <c r="B46" s="823" t="s">
        <v>1518</v>
      </c>
      <c r="C46" s="823" t="s">
        <v>2336</v>
      </c>
      <c r="D46" s="825">
        <v>0</v>
      </c>
      <c r="E46" s="825">
        <v>22999.99</v>
      </c>
      <c r="F46" s="825">
        <v>22999.99</v>
      </c>
      <c r="G46" s="825">
        <v>0</v>
      </c>
      <c r="H46" s="822">
        <v>8140</v>
      </c>
      <c r="I46" s="826">
        <f t="shared" si="0"/>
        <v>0</v>
      </c>
    </row>
    <row r="47" spans="1:9" x14ac:dyDescent="0.2">
      <c r="A47" s="824">
        <v>8150</v>
      </c>
      <c r="B47" s="823" t="s">
        <v>1519</v>
      </c>
      <c r="C47" s="823" t="s">
        <v>2336</v>
      </c>
      <c r="D47" s="825">
        <v>5762204.7199999997</v>
      </c>
      <c r="E47" s="825">
        <v>0</v>
      </c>
      <c r="F47" s="825">
        <v>22999.99</v>
      </c>
      <c r="G47" s="825">
        <v>5785204.71</v>
      </c>
      <c r="H47" s="822">
        <v>8150</v>
      </c>
      <c r="I47" s="826">
        <f t="shared" si="0"/>
        <v>0</v>
      </c>
    </row>
    <row r="48" spans="1:9" x14ac:dyDescent="0.2">
      <c r="A48" s="824">
        <v>8210</v>
      </c>
      <c r="B48" s="823" t="s">
        <v>1520</v>
      </c>
      <c r="C48" s="823" t="s">
        <v>2336</v>
      </c>
      <c r="D48" s="825">
        <v>5875714</v>
      </c>
      <c r="E48" s="825">
        <v>0</v>
      </c>
      <c r="F48" s="825">
        <v>126934</v>
      </c>
      <c r="G48" s="825">
        <v>6002648</v>
      </c>
      <c r="H48" s="822">
        <v>8210</v>
      </c>
      <c r="I48" s="826">
        <f t="shared" si="0"/>
        <v>0</v>
      </c>
    </row>
    <row r="49" spans="1:9" x14ac:dyDescent="0.2">
      <c r="A49" s="824">
        <v>8220</v>
      </c>
      <c r="B49" s="823" t="s">
        <v>1521</v>
      </c>
      <c r="C49" s="823" t="s">
        <v>2328</v>
      </c>
      <c r="D49" s="825">
        <v>80358.2</v>
      </c>
      <c r="E49" s="825">
        <v>126934</v>
      </c>
      <c r="F49" s="825">
        <v>58289.08</v>
      </c>
      <c r="G49" s="825">
        <v>149003.12</v>
      </c>
      <c r="H49" s="822">
        <v>8220</v>
      </c>
      <c r="I49" s="826">
        <f t="shared" si="0"/>
        <v>0</v>
      </c>
    </row>
    <row r="50" spans="1:9" x14ac:dyDescent="0.2">
      <c r="A50" s="824">
        <v>8240</v>
      </c>
      <c r="B50" s="823" t="s">
        <v>1522</v>
      </c>
      <c r="C50" s="823" t="s">
        <v>2328</v>
      </c>
      <c r="D50" s="825">
        <v>0</v>
      </c>
      <c r="E50" s="825">
        <v>58289.08</v>
      </c>
      <c r="F50" s="825">
        <v>58289.08</v>
      </c>
      <c r="G50" s="825">
        <v>0</v>
      </c>
      <c r="H50" s="822">
        <v>8240</v>
      </c>
      <c r="I50" s="826">
        <f t="shared" si="0"/>
        <v>0</v>
      </c>
    </row>
    <row r="51" spans="1:9" x14ac:dyDescent="0.2">
      <c r="A51" s="824">
        <v>8250</v>
      </c>
      <c r="B51" s="823" t="s">
        <v>1523</v>
      </c>
      <c r="C51" s="823" t="s">
        <v>2328</v>
      </c>
      <c r="D51" s="825">
        <v>0</v>
      </c>
      <c r="E51" s="825">
        <v>58289.08</v>
      </c>
      <c r="F51" s="825">
        <v>58289.08</v>
      </c>
      <c r="G51" s="825">
        <v>0</v>
      </c>
      <c r="H51" s="822">
        <v>8250</v>
      </c>
      <c r="I51" s="826">
        <f t="shared" si="0"/>
        <v>0</v>
      </c>
    </row>
    <row r="52" spans="1:9" x14ac:dyDescent="0.2">
      <c r="A52" s="824">
        <v>8260</v>
      </c>
      <c r="B52" s="823" t="s">
        <v>1524</v>
      </c>
      <c r="C52" s="823" t="s">
        <v>2328</v>
      </c>
      <c r="D52" s="825">
        <v>0</v>
      </c>
      <c r="E52" s="825">
        <v>58289.08</v>
      </c>
      <c r="F52" s="825">
        <v>58289.08</v>
      </c>
      <c r="G52" s="825">
        <v>0</v>
      </c>
      <c r="H52" s="822">
        <v>8260</v>
      </c>
      <c r="I52" s="826">
        <f t="shared" si="0"/>
        <v>0</v>
      </c>
    </row>
    <row r="53" spans="1:9" x14ac:dyDescent="0.2">
      <c r="A53" s="824">
        <v>8270</v>
      </c>
      <c r="B53" s="823" t="s">
        <v>1525</v>
      </c>
      <c r="C53" s="823" t="s">
        <v>2328</v>
      </c>
      <c r="D53" s="825">
        <v>5795355.7999999998</v>
      </c>
      <c r="E53" s="825">
        <v>58289.08</v>
      </c>
      <c r="F53" s="825">
        <v>0</v>
      </c>
      <c r="G53" s="825">
        <v>5853644.8799999999</v>
      </c>
      <c r="H53" s="822">
        <v>8270</v>
      </c>
      <c r="I53" s="826">
        <f t="shared" si="0"/>
        <v>0</v>
      </c>
    </row>
    <row r="54" spans="1:9" x14ac:dyDescent="0.2">
      <c r="A54" s="823" t="s">
        <v>2355</v>
      </c>
      <c r="D54" s="825">
        <v>21825215.940000001</v>
      </c>
      <c r="E54" s="825">
        <v>792898.38</v>
      </c>
      <c r="F54" s="825">
        <v>792898.38</v>
      </c>
      <c r="G54" s="825">
        <v>22246925.390000001</v>
      </c>
    </row>
  </sheetData>
  <pageMargins left="1.5" right="1.5" top="1.5" bottom="1.5" header="0.5" footer="0.5"/>
  <headerFooter>
    <oddFooter>SuperCONTABILIDAD 2018   10/10/19 23:26   ref:8440252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topLeftCell="A36" workbookViewId="0">
      <selection activeCell="E5" sqref="E5:F53"/>
    </sheetView>
  </sheetViews>
  <sheetFormatPr baseColWidth="10" defaultRowHeight="11.25" x14ac:dyDescent="0.2"/>
  <cols>
    <col min="1" max="1" width="8.42578125" style="822" customWidth="1"/>
    <col min="2" max="2" width="28.28515625" style="822" customWidth="1"/>
    <col min="3" max="3" width="7.7109375" style="822" customWidth="1"/>
    <col min="4" max="7" width="14.42578125" style="822" customWidth="1"/>
    <col min="8" max="256" width="11.42578125" style="822"/>
    <col min="257" max="257" width="8.42578125" style="822" customWidth="1"/>
    <col min="258" max="258" width="28.28515625" style="822" customWidth="1"/>
    <col min="259" max="259" width="7.7109375" style="822" customWidth="1"/>
    <col min="260" max="263" width="14.42578125" style="822" customWidth="1"/>
    <col min="264" max="512" width="11.42578125" style="822"/>
    <col min="513" max="513" width="8.42578125" style="822" customWidth="1"/>
    <col min="514" max="514" width="28.28515625" style="822" customWidth="1"/>
    <col min="515" max="515" width="7.7109375" style="822" customWidth="1"/>
    <col min="516" max="519" width="14.42578125" style="822" customWidth="1"/>
    <col min="520" max="768" width="11.42578125" style="822"/>
    <col min="769" max="769" width="8.42578125" style="822" customWidth="1"/>
    <col min="770" max="770" width="28.28515625" style="822" customWidth="1"/>
    <col min="771" max="771" width="7.7109375" style="822" customWidth="1"/>
    <col min="772" max="775" width="14.42578125" style="822" customWidth="1"/>
    <col min="776" max="1024" width="11.42578125" style="822"/>
    <col min="1025" max="1025" width="8.42578125" style="822" customWidth="1"/>
    <col min="1026" max="1026" width="28.28515625" style="822" customWidth="1"/>
    <col min="1027" max="1027" width="7.7109375" style="822" customWidth="1"/>
    <col min="1028" max="1031" width="14.42578125" style="822" customWidth="1"/>
    <col min="1032" max="1280" width="11.42578125" style="822"/>
    <col min="1281" max="1281" width="8.42578125" style="822" customWidth="1"/>
    <col min="1282" max="1282" width="28.28515625" style="822" customWidth="1"/>
    <col min="1283" max="1283" width="7.7109375" style="822" customWidth="1"/>
    <col min="1284" max="1287" width="14.42578125" style="822" customWidth="1"/>
    <col min="1288" max="1536" width="11.42578125" style="822"/>
    <col min="1537" max="1537" width="8.42578125" style="822" customWidth="1"/>
    <col min="1538" max="1538" width="28.28515625" style="822" customWidth="1"/>
    <col min="1539" max="1539" width="7.7109375" style="822" customWidth="1"/>
    <col min="1540" max="1543" width="14.42578125" style="822" customWidth="1"/>
    <col min="1544" max="1792" width="11.42578125" style="822"/>
    <col min="1793" max="1793" width="8.42578125" style="822" customWidth="1"/>
    <col min="1794" max="1794" width="28.28515625" style="822" customWidth="1"/>
    <col min="1795" max="1795" width="7.7109375" style="822" customWidth="1"/>
    <col min="1796" max="1799" width="14.42578125" style="822" customWidth="1"/>
    <col min="1800" max="2048" width="11.42578125" style="822"/>
    <col min="2049" max="2049" width="8.42578125" style="822" customWidth="1"/>
    <col min="2050" max="2050" width="28.28515625" style="822" customWidth="1"/>
    <col min="2051" max="2051" width="7.7109375" style="822" customWidth="1"/>
    <col min="2052" max="2055" width="14.42578125" style="822" customWidth="1"/>
    <col min="2056" max="2304" width="11.42578125" style="822"/>
    <col min="2305" max="2305" width="8.42578125" style="822" customWidth="1"/>
    <col min="2306" max="2306" width="28.28515625" style="822" customWidth="1"/>
    <col min="2307" max="2307" width="7.7109375" style="822" customWidth="1"/>
    <col min="2308" max="2311" width="14.42578125" style="822" customWidth="1"/>
    <col min="2312" max="2560" width="11.42578125" style="822"/>
    <col min="2561" max="2561" width="8.42578125" style="822" customWidth="1"/>
    <col min="2562" max="2562" width="28.28515625" style="822" customWidth="1"/>
    <col min="2563" max="2563" width="7.7109375" style="822" customWidth="1"/>
    <col min="2564" max="2567" width="14.42578125" style="822" customWidth="1"/>
    <col min="2568" max="2816" width="11.42578125" style="822"/>
    <col min="2817" max="2817" width="8.42578125" style="822" customWidth="1"/>
    <col min="2818" max="2818" width="28.28515625" style="822" customWidth="1"/>
    <col min="2819" max="2819" width="7.7109375" style="822" customWidth="1"/>
    <col min="2820" max="2823" width="14.42578125" style="822" customWidth="1"/>
    <col min="2824" max="3072" width="11.42578125" style="822"/>
    <col min="3073" max="3073" width="8.42578125" style="822" customWidth="1"/>
    <col min="3074" max="3074" width="28.28515625" style="822" customWidth="1"/>
    <col min="3075" max="3075" width="7.7109375" style="822" customWidth="1"/>
    <col min="3076" max="3079" width="14.42578125" style="822" customWidth="1"/>
    <col min="3080" max="3328" width="11.42578125" style="822"/>
    <col min="3329" max="3329" width="8.42578125" style="822" customWidth="1"/>
    <col min="3330" max="3330" width="28.28515625" style="822" customWidth="1"/>
    <col min="3331" max="3331" width="7.7109375" style="822" customWidth="1"/>
    <col min="3332" max="3335" width="14.42578125" style="822" customWidth="1"/>
    <col min="3336" max="3584" width="11.42578125" style="822"/>
    <col min="3585" max="3585" width="8.42578125" style="822" customWidth="1"/>
    <col min="3586" max="3586" width="28.28515625" style="822" customWidth="1"/>
    <col min="3587" max="3587" width="7.7109375" style="822" customWidth="1"/>
    <col min="3588" max="3591" width="14.42578125" style="822" customWidth="1"/>
    <col min="3592" max="3840" width="11.42578125" style="822"/>
    <col min="3841" max="3841" width="8.42578125" style="822" customWidth="1"/>
    <col min="3842" max="3842" width="28.28515625" style="822" customWidth="1"/>
    <col min="3843" max="3843" width="7.7109375" style="822" customWidth="1"/>
    <col min="3844" max="3847" width="14.42578125" style="822" customWidth="1"/>
    <col min="3848" max="4096" width="11.42578125" style="822"/>
    <col min="4097" max="4097" width="8.42578125" style="822" customWidth="1"/>
    <col min="4098" max="4098" width="28.28515625" style="822" customWidth="1"/>
    <col min="4099" max="4099" width="7.7109375" style="822" customWidth="1"/>
    <col min="4100" max="4103" width="14.42578125" style="822" customWidth="1"/>
    <col min="4104" max="4352" width="11.42578125" style="822"/>
    <col min="4353" max="4353" width="8.42578125" style="822" customWidth="1"/>
    <col min="4354" max="4354" width="28.28515625" style="822" customWidth="1"/>
    <col min="4355" max="4355" width="7.7109375" style="822" customWidth="1"/>
    <col min="4356" max="4359" width="14.42578125" style="822" customWidth="1"/>
    <col min="4360" max="4608" width="11.42578125" style="822"/>
    <col min="4609" max="4609" width="8.42578125" style="822" customWidth="1"/>
    <col min="4610" max="4610" width="28.28515625" style="822" customWidth="1"/>
    <col min="4611" max="4611" width="7.7109375" style="822" customWidth="1"/>
    <col min="4612" max="4615" width="14.42578125" style="822" customWidth="1"/>
    <col min="4616" max="4864" width="11.42578125" style="822"/>
    <col min="4865" max="4865" width="8.42578125" style="822" customWidth="1"/>
    <col min="4866" max="4866" width="28.28515625" style="822" customWidth="1"/>
    <col min="4867" max="4867" width="7.7109375" style="822" customWidth="1"/>
    <col min="4868" max="4871" width="14.42578125" style="822" customWidth="1"/>
    <col min="4872" max="5120" width="11.42578125" style="822"/>
    <col min="5121" max="5121" width="8.42578125" style="822" customWidth="1"/>
    <col min="5122" max="5122" width="28.28515625" style="822" customWidth="1"/>
    <col min="5123" max="5123" width="7.7109375" style="822" customWidth="1"/>
    <col min="5124" max="5127" width="14.42578125" style="822" customWidth="1"/>
    <col min="5128" max="5376" width="11.42578125" style="822"/>
    <col min="5377" max="5377" width="8.42578125" style="822" customWidth="1"/>
    <col min="5378" max="5378" width="28.28515625" style="822" customWidth="1"/>
    <col min="5379" max="5379" width="7.7109375" style="822" customWidth="1"/>
    <col min="5380" max="5383" width="14.42578125" style="822" customWidth="1"/>
    <col min="5384" max="5632" width="11.42578125" style="822"/>
    <col min="5633" max="5633" width="8.42578125" style="822" customWidth="1"/>
    <col min="5634" max="5634" width="28.28515625" style="822" customWidth="1"/>
    <col min="5635" max="5635" width="7.7109375" style="822" customWidth="1"/>
    <col min="5636" max="5639" width="14.42578125" style="822" customWidth="1"/>
    <col min="5640" max="5888" width="11.42578125" style="822"/>
    <col min="5889" max="5889" width="8.42578125" style="822" customWidth="1"/>
    <col min="5890" max="5890" width="28.28515625" style="822" customWidth="1"/>
    <col min="5891" max="5891" width="7.7109375" style="822" customWidth="1"/>
    <col min="5892" max="5895" width="14.42578125" style="822" customWidth="1"/>
    <col min="5896" max="6144" width="11.42578125" style="822"/>
    <col min="6145" max="6145" width="8.42578125" style="822" customWidth="1"/>
    <col min="6146" max="6146" width="28.28515625" style="822" customWidth="1"/>
    <col min="6147" max="6147" width="7.7109375" style="822" customWidth="1"/>
    <col min="6148" max="6151" width="14.42578125" style="822" customWidth="1"/>
    <col min="6152" max="6400" width="11.42578125" style="822"/>
    <col min="6401" max="6401" width="8.42578125" style="822" customWidth="1"/>
    <col min="6402" max="6402" width="28.28515625" style="822" customWidth="1"/>
    <col min="6403" max="6403" width="7.7109375" style="822" customWidth="1"/>
    <col min="6404" max="6407" width="14.42578125" style="822" customWidth="1"/>
    <col min="6408" max="6656" width="11.42578125" style="822"/>
    <col min="6657" max="6657" width="8.42578125" style="822" customWidth="1"/>
    <col min="6658" max="6658" width="28.28515625" style="822" customWidth="1"/>
    <col min="6659" max="6659" width="7.7109375" style="822" customWidth="1"/>
    <col min="6660" max="6663" width="14.42578125" style="822" customWidth="1"/>
    <col min="6664" max="6912" width="11.42578125" style="822"/>
    <col min="6913" max="6913" width="8.42578125" style="822" customWidth="1"/>
    <col min="6914" max="6914" width="28.28515625" style="822" customWidth="1"/>
    <col min="6915" max="6915" width="7.7109375" style="822" customWidth="1"/>
    <col min="6916" max="6919" width="14.42578125" style="822" customWidth="1"/>
    <col min="6920" max="7168" width="11.42578125" style="822"/>
    <col min="7169" max="7169" width="8.42578125" style="822" customWidth="1"/>
    <col min="7170" max="7170" width="28.28515625" style="822" customWidth="1"/>
    <col min="7171" max="7171" width="7.7109375" style="822" customWidth="1"/>
    <col min="7172" max="7175" width="14.42578125" style="822" customWidth="1"/>
    <col min="7176" max="7424" width="11.42578125" style="822"/>
    <col min="7425" max="7425" width="8.42578125" style="822" customWidth="1"/>
    <col min="7426" max="7426" width="28.28515625" style="822" customWidth="1"/>
    <col min="7427" max="7427" width="7.7109375" style="822" customWidth="1"/>
    <col min="7428" max="7431" width="14.42578125" style="822" customWidth="1"/>
    <col min="7432" max="7680" width="11.42578125" style="822"/>
    <col min="7681" max="7681" width="8.42578125" style="822" customWidth="1"/>
    <col min="7682" max="7682" width="28.28515625" style="822" customWidth="1"/>
    <col min="7683" max="7683" width="7.7109375" style="822" customWidth="1"/>
    <col min="7684" max="7687" width="14.42578125" style="822" customWidth="1"/>
    <col min="7688" max="7936" width="11.42578125" style="822"/>
    <col min="7937" max="7937" width="8.42578125" style="822" customWidth="1"/>
    <col min="7938" max="7938" width="28.28515625" style="822" customWidth="1"/>
    <col min="7939" max="7939" width="7.7109375" style="822" customWidth="1"/>
    <col min="7940" max="7943" width="14.42578125" style="822" customWidth="1"/>
    <col min="7944" max="8192" width="11.42578125" style="822"/>
    <col min="8193" max="8193" width="8.42578125" style="822" customWidth="1"/>
    <col min="8194" max="8194" width="28.28515625" style="822" customWidth="1"/>
    <col min="8195" max="8195" width="7.7109375" style="822" customWidth="1"/>
    <col min="8196" max="8199" width="14.42578125" style="822" customWidth="1"/>
    <col min="8200" max="8448" width="11.42578125" style="822"/>
    <col min="8449" max="8449" width="8.42578125" style="822" customWidth="1"/>
    <col min="8450" max="8450" width="28.28515625" style="822" customWidth="1"/>
    <col min="8451" max="8451" width="7.7109375" style="822" customWidth="1"/>
    <col min="8452" max="8455" width="14.42578125" style="822" customWidth="1"/>
    <col min="8456" max="8704" width="11.42578125" style="822"/>
    <col min="8705" max="8705" width="8.42578125" style="822" customWidth="1"/>
    <col min="8706" max="8706" width="28.28515625" style="822" customWidth="1"/>
    <col min="8707" max="8707" width="7.7109375" style="822" customWidth="1"/>
    <col min="8708" max="8711" width="14.42578125" style="822" customWidth="1"/>
    <col min="8712" max="8960" width="11.42578125" style="822"/>
    <col min="8961" max="8961" width="8.42578125" style="822" customWidth="1"/>
    <col min="8962" max="8962" width="28.28515625" style="822" customWidth="1"/>
    <col min="8963" max="8963" width="7.7109375" style="822" customWidth="1"/>
    <col min="8964" max="8967" width="14.42578125" style="822" customWidth="1"/>
    <col min="8968" max="9216" width="11.42578125" style="822"/>
    <col min="9217" max="9217" width="8.42578125" style="822" customWidth="1"/>
    <col min="9218" max="9218" width="28.28515625" style="822" customWidth="1"/>
    <col min="9219" max="9219" width="7.7109375" style="822" customWidth="1"/>
    <col min="9220" max="9223" width="14.42578125" style="822" customWidth="1"/>
    <col min="9224" max="9472" width="11.42578125" style="822"/>
    <col min="9473" max="9473" width="8.42578125" style="822" customWidth="1"/>
    <col min="9474" max="9474" width="28.28515625" style="822" customWidth="1"/>
    <col min="9475" max="9475" width="7.7109375" style="822" customWidth="1"/>
    <col min="9476" max="9479" width="14.42578125" style="822" customWidth="1"/>
    <col min="9480" max="9728" width="11.42578125" style="822"/>
    <col min="9729" max="9729" width="8.42578125" style="822" customWidth="1"/>
    <col min="9730" max="9730" width="28.28515625" style="822" customWidth="1"/>
    <col min="9731" max="9731" width="7.7109375" style="822" customWidth="1"/>
    <col min="9732" max="9735" width="14.42578125" style="822" customWidth="1"/>
    <col min="9736" max="9984" width="11.42578125" style="822"/>
    <col min="9985" max="9985" width="8.42578125" style="822" customWidth="1"/>
    <col min="9986" max="9986" width="28.28515625" style="822" customWidth="1"/>
    <col min="9987" max="9987" width="7.7109375" style="822" customWidth="1"/>
    <col min="9988" max="9991" width="14.42578125" style="822" customWidth="1"/>
    <col min="9992" max="10240" width="11.42578125" style="822"/>
    <col min="10241" max="10241" width="8.42578125" style="822" customWidth="1"/>
    <col min="10242" max="10242" width="28.28515625" style="822" customWidth="1"/>
    <col min="10243" max="10243" width="7.7109375" style="822" customWidth="1"/>
    <col min="10244" max="10247" width="14.42578125" style="822" customWidth="1"/>
    <col min="10248" max="10496" width="11.42578125" style="822"/>
    <col min="10497" max="10497" width="8.42578125" style="822" customWidth="1"/>
    <col min="10498" max="10498" width="28.28515625" style="822" customWidth="1"/>
    <col min="10499" max="10499" width="7.7109375" style="822" customWidth="1"/>
    <col min="10500" max="10503" width="14.42578125" style="822" customWidth="1"/>
    <col min="10504" max="10752" width="11.42578125" style="822"/>
    <col min="10753" max="10753" width="8.42578125" style="822" customWidth="1"/>
    <col min="10754" max="10754" width="28.28515625" style="822" customWidth="1"/>
    <col min="10755" max="10755" width="7.7109375" style="822" customWidth="1"/>
    <col min="10756" max="10759" width="14.42578125" style="822" customWidth="1"/>
    <col min="10760" max="11008" width="11.42578125" style="822"/>
    <col min="11009" max="11009" width="8.42578125" style="822" customWidth="1"/>
    <col min="11010" max="11010" width="28.28515625" style="822" customWidth="1"/>
    <col min="11011" max="11011" width="7.7109375" style="822" customWidth="1"/>
    <col min="11012" max="11015" width="14.42578125" style="822" customWidth="1"/>
    <col min="11016" max="11264" width="11.42578125" style="822"/>
    <col min="11265" max="11265" width="8.42578125" style="822" customWidth="1"/>
    <col min="11266" max="11266" width="28.28515625" style="822" customWidth="1"/>
    <col min="11267" max="11267" width="7.7109375" style="822" customWidth="1"/>
    <col min="11268" max="11271" width="14.42578125" style="822" customWidth="1"/>
    <col min="11272" max="11520" width="11.42578125" style="822"/>
    <col min="11521" max="11521" width="8.42578125" style="822" customWidth="1"/>
    <col min="11522" max="11522" width="28.28515625" style="822" customWidth="1"/>
    <col min="11523" max="11523" width="7.7109375" style="822" customWidth="1"/>
    <col min="11524" max="11527" width="14.42578125" style="822" customWidth="1"/>
    <col min="11528" max="11776" width="11.42578125" style="822"/>
    <col min="11777" max="11777" width="8.42578125" style="822" customWidth="1"/>
    <col min="11778" max="11778" width="28.28515625" style="822" customWidth="1"/>
    <col min="11779" max="11779" width="7.7109375" style="822" customWidth="1"/>
    <col min="11780" max="11783" width="14.42578125" style="822" customWidth="1"/>
    <col min="11784" max="12032" width="11.42578125" style="822"/>
    <col min="12033" max="12033" width="8.42578125" style="822" customWidth="1"/>
    <col min="12034" max="12034" width="28.28515625" style="822" customWidth="1"/>
    <col min="12035" max="12035" width="7.7109375" style="822" customWidth="1"/>
    <col min="12036" max="12039" width="14.42578125" style="822" customWidth="1"/>
    <col min="12040" max="12288" width="11.42578125" style="822"/>
    <col min="12289" max="12289" width="8.42578125" style="822" customWidth="1"/>
    <col min="12290" max="12290" width="28.28515625" style="822" customWidth="1"/>
    <col min="12291" max="12291" width="7.7109375" style="822" customWidth="1"/>
    <col min="12292" max="12295" width="14.42578125" style="822" customWidth="1"/>
    <col min="12296" max="12544" width="11.42578125" style="822"/>
    <col min="12545" max="12545" width="8.42578125" style="822" customWidth="1"/>
    <col min="12546" max="12546" width="28.28515625" style="822" customWidth="1"/>
    <col min="12547" max="12547" width="7.7109375" style="822" customWidth="1"/>
    <col min="12548" max="12551" width="14.42578125" style="822" customWidth="1"/>
    <col min="12552" max="12800" width="11.42578125" style="822"/>
    <col min="12801" max="12801" width="8.42578125" style="822" customWidth="1"/>
    <col min="12802" max="12802" width="28.28515625" style="822" customWidth="1"/>
    <col min="12803" max="12803" width="7.7109375" style="822" customWidth="1"/>
    <col min="12804" max="12807" width="14.42578125" style="822" customWidth="1"/>
    <col min="12808" max="13056" width="11.42578125" style="822"/>
    <col min="13057" max="13057" width="8.42578125" style="822" customWidth="1"/>
    <col min="13058" max="13058" width="28.28515625" style="822" customWidth="1"/>
    <col min="13059" max="13059" width="7.7109375" style="822" customWidth="1"/>
    <col min="13060" max="13063" width="14.42578125" style="822" customWidth="1"/>
    <col min="13064" max="13312" width="11.42578125" style="822"/>
    <col min="13313" max="13313" width="8.42578125" style="822" customWidth="1"/>
    <col min="13314" max="13314" width="28.28515625" style="822" customWidth="1"/>
    <col min="13315" max="13315" width="7.7109375" style="822" customWidth="1"/>
    <col min="13316" max="13319" width="14.42578125" style="822" customWidth="1"/>
    <col min="13320" max="13568" width="11.42578125" style="822"/>
    <col min="13569" max="13569" width="8.42578125" style="822" customWidth="1"/>
    <col min="13570" max="13570" width="28.28515625" style="822" customWidth="1"/>
    <col min="13571" max="13571" width="7.7109375" style="822" customWidth="1"/>
    <col min="13572" max="13575" width="14.42578125" style="822" customWidth="1"/>
    <col min="13576" max="13824" width="11.42578125" style="822"/>
    <col min="13825" max="13825" width="8.42578125" style="822" customWidth="1"/>
    <col min="13826" max="13826" width="28.28515625" style="822" customWidth="1"/>
    <col min="13827" max="13827" width="7.7109375" style="822" customWidth="1"/>
    <col min="13828" max="13831" width="14.42578125" style="822" customWidth="1"/>
    <col min="13832" max="14080" width="11.42578125" style="822"/>
    <col min="14081" max="14081" width="8.42578125" style="822" customWidth="1"/>
    <col min="14082" max="14082" width="28.28515625" style="822" customWidth="1"/>
    <col min="14083" max="14083" width="7.7109375" style="822" customWidth="1"/>
    <col min="14084" max="14087" width="14.42578125" style="822" customWidth="1"/>
    <col min="14088" max="14336" width="11.42578125" style="822"/>
    <col min="14337" max="14337" width="8.42578125" style="822" customWidth="1"/>
    <col min="14338" max="14338" width="28.28515625" style="822" customWidth="1"/>
    <col min="14339" max="14339" width="7.7109375" style="822" customWidth="1"/>
    <col min="14340" max="14343" width="14.42578125" style="822" customWidth="1"/>
    <col min="14344" max="14592" width="11.42578125" style="822"/>
    <col min="14593" max="14593" width="8.42578125" style="822" customWidth="1"/>
    <col min="14594" max="14594" width="28.28515625" style="822" customWidth="1"/>
    <col min="14595" max="14595" width="7.7109375" style="822" customWidth="1"/>
    <col min="14596" max="14599" width="14.42578125" style="822" customWidth="1"/>
    <col min="14600" max="14848" width="11.42578125" style="822"/>
    <col min="14849" max="14849" width="8.42578125" style="822" customWidth="1"/>
    <col min="14850" max="14850" width="28.28515625" style="822" customWidth="1"/>
    <col min="14851" max="14851" width="7.7109375" style="822" customWidth="1"/>
    <col min="14852" max="14855" width="14.42578125" style="822" customWidth="1"/>
    <col min="14856" max="15104" width="11.42578125" style="822"/>
    <col min="15105" max="15105" width="8.42578125" style="822" customWidth="1"/>
    <col min="15106" max="15106" width="28.28515625" style="822" customWidth="1"/>
    <col min="15107" max="15107" width="7.7109375" style="822" customWidth="1"/>
    <col min="15108" max="15111" width="14.42578125" style="822" customWidth="1"/>
    <col min="15112" max="15360" width="11.42578125" style="822"/>
    <col min="15361" max="15361" width="8.42578125" style="822" customWidth="1"/>
    <col min="15362" max="15362" width="28.28515625" style="822" customWidth="1"/>
    <col min="15363" max="15363" width="7.7109375" style="822" customWidth="1"/>
    <col min="15364" max="15367" width="14.42578125" style="822" customWidth="1"/>
    <col min="15368" max="15616" width="11.42578125" style="822"/>
    <col min="15617" max="15617" width="8.42578125" style="822" customWidth="1"/>
    <col min="15618" max="15618" width="28.28515625" style="822" customWidth="1"/>
    <col min="15619" max="15619" width="7.7109375" style="822" customWidth="1"/>
    <col min="15620" max="15623" width="14.42578125" style="822" customWidth="1"/>
    <col min="15624" max="15872" width="11.42578125" style="822"/>
    <col min="15873" max="15873" width="8.42578125" style="822" customWidth="1"/>
    <col min="15874" max="15874" width="28.28515625" style="822" customWidth="1"/>
    <col min="15875" max="15875" width="7.7109375" style="822" customWidth="1"/>
    <col min="15876" max="15879" width="14.42578125" style="822" customWidth="1"/>
    <col min="15880" max="16128" width="11.42578125" style="822"/>
    <col min="16129" max="16129" width="8.42578125" style="822" customWidth="1"/>
    <col min="16130" max="16130" width="28.28515625" style="822" customWidth="1"/>
    <col min="16131" max="16131" width="7.7109375" style="822" customWidth="1"/>
    <col min="16132" max="16135" width="14.42578125" style="822" customWidth="1"/>
    <col min="16136" max="16384" width="11.42578125" style="822"/>
  </cols>
  <sheetData>
    <row r="2" spans="1:7" x14ac:dyDescent="0.2">
      <c r="A2" s="821" t="s">
        <v>2318</v>
      </c>
      <c r="C2" s="821" t="s">
        <v>2319</v>
      </c>
    </row>
    <row r="3" spans="1:7" x14ac:dyDescent="0.2">
      <c r="A3" s="821" t="s">
        <v>2320</v>
      </c>
      <c r="B3" s="821" t="s">
        <v>2321</v>
      </c>
      <c r="C3" s="821" t="s">
        <v>2322</v>
      </c>
      <c r="D3" s="821" t="s">
        <v>2323</v>
      </c>
      <c r="E3" s="821" t="s">
        <v>2324</v>
      </c>
      <c r="F3" s="821" t="s">
        <v>2325</v>
      </c>
      <c r="G3" s="821" t="s">
        <v>2326</v>
      </c>
    </row>
    <row r="4" spans="1:7" x14ac:dyDescent="0.2">
      <c r="A4" s="823" t="s">
        <v>2327</v>
      </c>
    </row>
    <row r="5" spans="1:7" x14ac:dyDescent="0.2">
      <c r="A5" s="824">
        <v>1112</v>
      </c>
      <c r="B5" s="823" t="s">
        <v>22</v>
      </c>
      <c r="C5" s="823" t="s">
        <v>2328</v>
      </c>
      <c r="D5" s="825">
        <v>34920.86</v>
      </c>
      <c r="E5" s="825">
        <v>41722</v>
      </c>
      <c r="F5" s="825">
        <v>36052.300000000003</v>
      </c>
      <c r="G5" s="825">
        <v>40590.559999999998</v>
      </c>
    </row>
    <row r="6" spans="1:7" x14ac:dyDescent="0.2">
      <c r="A6" s="824">
        <v>1115</v>
      </c>
      <c r="B6" s="823" t="s">
        <v>2363</v>
      </c>
      <c r="C6" s="823" t="s">
        <v>2328</v>
      </c>
      <c r="D6" s="825">
        <v>7.94</v>
      </c>
      <c r="E6" s="825">
        <v>0</v>
      </c>
      <c r="F6" s="825">
        <v>0</v>
      </c>
      <c r="G6" s="825">
        <v>7.94</v>
      </c>
    </row>
    <row r="7" spans="1:7" x14ac:dyDescent="0.2">
      <c r="A7" s="824">
        <v>1122</v>
      </c>
      <c r="B7" s="823" t="s">
        <v>2329</v>
      </c>
      <c r="C7" s="823" t="s">
        <v>2328</v>
      </c>
      <c r="D7" s="825">
        <v>33923.21</v>
      </c>
      <c r="E7" s="825">
        <v>0</v>
      </c>
      <c r="F7" s="825">
        <v>0</v>
      </c>
      <c r="G7" s="825">
        <v>33923.21</v>
      </c>
    </row>
    <row r="8" spans="1:7" x14ac:dyDescent="0.2">
      <c r="A8" s="824">
        <v>1123</v>
      </c>
      <c r="B8" s="823" t="s">
        <v>2330</v>
      </c>
      <c r="C8" s="823" t="s">
        <v>2328</v>
      </c>
      <c r="D8" s="825">
        <v>3790396.73</v>
      </c>
      <c r="E8" s="825">
        <v>0</v>
      </c>
      <c r="F8" s="825">
        <v>0</v>
      </c>
      <c r="G8" s="825">
        <v>3790396.73</v>
      </c>
    </row>
    <row r="9" spans="1:7" x14ac:dyDescent="0.2">
      <c r="A9" s="824">
        <v>1131</v>
      </c>
      <c r="B9" s="823" t="s">
        <v>2364</v>
      </c>
      <c r="C9" s="823" t="s">
        <v>2328</v>
      </c>
      <c r="D9" s="825">
        <v>922979.8</v>
      </c>
      <c r="E9" s="825">
        <v>0</v>
      </c>
      <c r="F9" s="825">
        <v>0</v>
      </c>
      <c r="G9" s="825">
        <v>922979.8</v>
      </c>
    </row>
    <row r="10" spans="1:7" x14ac:dyDescent="0.2">
      <c r="A10" s="824">
        <v>1241</v>
      </c>
      <c r="B10" s="823" t="s">
        <v>2331</v>
      </c>
      <c r="C10" s="823" t="s">
        <v>2328</v>
      </c>
      <c r="D10" s="825">
        <v>74840.61</v>
      </c>
      <c r="E10" s="825">
        <v>0</v>
      </c>
      <c r="F10" s="825">
        <v>0</v>
      </c>
      <c r="G10" s="825">
        <v>74840.61</v>
      </c>
    </row>
    <row r="11" spans="1:7" x14ac:dyDescent="0.2">
      <c r="A11" s="824">
        <v>1242</v>
      </c>
      <c r="B11" s="823"/>
      <c r="C11" s="823"/>
      <c r="D11" s="825"/>
      <c r="E11" s="825"/>
      <c r="F11" s="825"/>
      <c r="G11" s="825"/>
    </row>
    <row r="12" spans="1:7" x14ac:dyDescent="0.2">
      <c r="A12" s="824">
        <v>1244</v>
      </c>
      <c r="B12" s="823" t="s">
        <v>2333</v>
      </c>
      <c r="C12" s="823" t="s">
        <v>2328</v>
      </c>
      <c r="D12" s="825">
        <v>66174.17</v>
      </c>
      <c r="E12" s="825">
        <v>0</v>
      </c>
      <c r="F12" s="825">
        <v>0</v>
      </c>
      <c r="G12" s="825">
        <v>66174.17</v>
      </c>
    </row>
    <row r="13" spans="1:7" x14ac:dyDescent="0.2">
      <c r="A13" s="824">
        <v>1246</v>
      </c>
      <c r="B13" s="823" t="s">
        <v>2334</v>
      </c>
      <c r="C13" s="823" t="s">
        <v>2328</v>
      </c>
      <c r="D13" s="825">
        <v>113091.89</v>
      </c>
      <c r="E13" s="825">
        <v>0</v>
      </c>
      <c r="F13" s="825">
        <v>0</v>
      </c>
      <c r="G13" s="825">
        <v>113091.89</v>
      </c>
    </row>
    <row r="14" spans="1:7" x14ac:dyDescent="0.2">
      <c r="A14" s="824">
        <v>1263</v>
      </c>
      <c r="B14" s="823" t="s">
        <v>2365</v>
      </c>
      <c r="C14" s="823" t="s">
        <v>2328</v>
      </c>
      <c r="D14" s="825">
        <v>-151229.82</v>
      </c>
      <c r="E14" s="825">
        <v>0</v>
      </c>
      <c r="F14" s="825">
        <v>0</v>
      </c>
      <c r="G14" s="825">
        <v>-151229.82</v>
      </c>
    </row>
    <row r="15" spans="1:7" x14ac:dyDescent="0.2">
      <c r="A15" s="824">
        <v>2111</v>
      </c>
      <c r="B15" s="823" t="s">
        <v>2335</v>
      </c>
      <c r="C15" s="823" t="s">
        <v>2336</v>
      </c>
      <c r="D15" s="825">
        <v>2500</v>
      </c>
      <c r="E15" s="825">
        <v>37363.800000000003</v>
      </c>
      <c r="F15" s="825">
        <v>37363.800000000003</v>
      </c>
      <c r="G15" s="825">
        <v>2500</v>
      </c>
    </row>
    <row r="16" spans="1:7" x14ac:dyDescent="0.2">
      <c r="A16" s="824">
        <v>2112</v>
      </c>
      <c r="B16" s="823" t="s">
        <v>1511</v>
      </c>
      <c r="C16" s="823" t="s">
        <v>2336</v>
      </c>
      <c r="D16" s="825">
        <v>1891666.67</v>
      </c>
      <c r="E16" s="825">
        <v>0</v>
      </c>
      <c r="F16" s="825">
        <v>0</v>
      </c>
      <c r="G16" s="825">
        <v>1891666.67</v>
      </c>
    </row>
    <row r="17" spans="1:7" x14ac:dyDescent="0.2">
      <c r="A17" s="824">
        <v>2117</v>
      </c>
      <c r="B17" s="823" t="s">
        <v>2337</v>
      </c>
      <c r="C17" s="823" t="s">
        <v>2336</v>
      </c>
      <c r="D17" s="825">
        <v>552181.16</v>
      </c>
      <c r="E17" s="825">
        <v>0</v>
      </c>
      <c r="F17" s="825">
        <v>5669.8</v>
      </c>
      <c r="G17" s="825">
        <v>557850.96</v>
      </c>
    </row>
    <row r="18" spans="1:7" x14ac:dyDescent="0.2">
      <c r="A18" s="824">
        <v>2119</v>
      </c>
      <c r="B18" s="823" t="s">
        <v>2338</v>
      </c>
      <c r="C18" s="823" t="s">
        <v>2336</v>
      </c>
      <c r="D18" s="825">
        <v>4941852.03</v>
      </c>
      <c r="E18" s="825">
        <v>0</v>
      </c>
      <c r="F18" s="825">
        <v>0</v>
      </c>
      <c r="G18" s="825">
        <v>4941852.03</v>
      </c>
    </row>
    <row r="19" spans="1:7" x14ac:dyDescent="0.2">
      <c r="A19" s="824">
        <v>3110</v>
      </c>
      <c r="B19" s="823" t="s">
        <v>24</v>
      </c>
      <c r="C19" s="823" t="s">
        <v>2336</v>
      </c>
      <c r="D19" s="825">
        <v>133420</v>
      </c>
      <c r="E19" s="825">
        <v>0</v>
      </c>
      <c r="F19" s="825">
        <v>0</v>
      </c>
      <c r="G19" s="825">
        <v>133420</v>
      </c>
    </row>
    <row r="20" spans="1:7" x14ac:dyDescent="0.2">
      <c r="A20" s="824">
        <v>3210</v>
      </c>
      <c r="B20" s="823"/>
      <c r="C20" s="823"/>
      <c r="D20" s="825"/>
      <c r="E20" s="825"/>
      <c r="F20" s="825"/>
      <c r="G20" s="825"/>
    </row>
    <row r="21" spans="1:7" x14ac:dyDescent="0.2">
      <c r="A21" s="824">
        <v>3220</v>
      </c>
      <c r="B21" s="823" t="s">
        <v>2340</v>
      </c>
      <c r="C21" s="823" t="s">
        <v>2336</v>
      </c>
      <c r="D21" s="825">
        <v>-2576943.7599999998</v>
      </c>
      <c r="E21" s="825">
        <v>0</v>
      </c>
      <c r="F21" s="825">
        <v>0</v>
      </c>
      <c r="G21" s="825">
        <v>-2576943.7599999998</v>
      </c>
    </row>
    <row r="22" spans="1:7" x14ac:dyDescent="0.2">
      <c r="A22" s="824">
        <v>4173</v>
      </c>
      <c r="B22" s="823" t="s">
        <v>2366</v>
      </c>
      <c r="C22" s="823" t="s">
        <v>2336</v>
      </c>
      <c r="D22" s="825">
        <v>2981184.75</v>
      </c>
      <c r="E22" s="825">
        <v>0</v>
      </c>
      <c r="F22" s="825">
        <v>41722</v>
      </c>
      <c r="G22" s="825">
        <v>3022906.75</v>
      </c>
    </row>
    <row r="23" spans="1:7" x14ac:dyDescent="0.2">
      <c r="A23" s="824">
        <v>4221</v>
      </c>
      <c r="B23" s="823" t="s">
        <v>2341</v>
      </c>
      <c r="C23" s="823" t="s">
        <v>2336</v>
      </c>
      <c r="D23" s="825">
        <v>2804019.96</v>
      </c>
      <c r="E23" s="825">
        <v>0</v>
      </c>
      <c r="F23" s="825">
        <v>0</v>
      </c>
      <c r="G23" s="825">
        <v>2804019.96</v>
      </c>
    </row>
    <row r="24" spans="1:7" x14ac:dyDescent="0.2">
      <c r="A24" s="824">
        <v>5111</v>
      </c>
      <c r="B24" s="823" t="s">
        <v>1512</v>
      </c>
      <c r="C24" s="823" t="s">
        <v>2328</v>
      </c>
      <c r="D24" s="825">
        <v>349219.68</v>
      </c>
      <c r="E24" s="825">
        <v>37363.800000000003</v>
      </c>
      <c r="F24" s="825">
        <v>0</v>
      </c>
      <c r="G24" s="825">
        <v>386583.48</v>
      </c>
    </row>
    <row r="25" spans="1:7" x14ac:dyDescent="0.2">
      <c r="A25" s="824">
        <v>5112</v>
      </c>
      <c r="B25" s="823" t="s">
        <v>1512</v>
      </c>
      <c r="C25" s="823" t="s">
        <v>2328</v>
      </c>
      <c r="D25" s="825">
        <v>465398.61</v>
      </c>
      <c r="E25" s="825">
        <v>0</v>
      </c>
      <c r="F25" s="825">
        <v>0</v>
      </c>
      <c r="G25" s="825">
        <v>465398.61</v>
      </c>
    </row>
    <row r="26" spans="1:7" x14ac:dyDescent="0.2">
      <c r="A26" s="824">
        <v>5113</v>
      </c>
      <c r="B26" s="823" t="s">
        <v>2483</v>
      </c>
      <c r="C26" s="823" t="s">
        <v>2336</v>
      </c>
      <c r="D26" s="825">
        <v>-3289.42</v>
      </c>
      <c r="E26" s="825">
        <v>0</v>
      </c>
      <c r="F26" s="825">
        <v>0</v>
      </c>
      <c r="G26" s="825">
        <v>-3289.42</v>
      </c>
    </row>
    <row r="27" spans="1:7" x14ac:dyDescent="0.2">
      <c r="A27" s="824">
        <v>5114</v>
      </c>
      <c r="B27" s="823"/>
      <c r="C27" s="823"/>
      <c r="D27" s="825"/>
      <c r="E27" s="825"/>
      <c r="F27" s="825"/>
      <c r="G27" s="825"/>
    </row>
    <row r="28" spans="1:7" x14ac:dyDescent="0.2">
      <c r="A28" s="824">
        <v>5115</v>
      </c>
      <c r="B28" s="823" t="s">
        <v>2343</v>
      </c>
      <c r="C28" s="823" t="s">
        <v>2328</v>
      </c>
      <c r="D28" s="825">
        <v>77550.59</v>
      </c>
      <c r="E28" s="825">
        <v>0</v>
      </c>
      <c r="F28" s="825">
        <v>0</v>
      </c>
      <c r="G28" s="825">
        <v>77550.59</v>
      </c>
    </row>
    <row r="29" spans="1:7" x14ac:dyDescent="0.2">
      <c r="A29" s="824">
        <v>5121</v>
      </c>
      <c r="B29" s="823" t="s">
        <v>1513</v>
      </c>
      <c r="C29" s="823" t="s">
        <v>2328</v>
      </c>
      <c r="D29" s="825">
        <v>18190.52</v>
      </c>
      <c r="E29" s="825">
        <v>0</v>
      </c>
      <c r="F29" s="825">
        <v>0</v>
      </c>
      <c r="G29" s="825">
        <v>18190.52</v>
      </c>
    </row>
    <row r="30" spans="1:7" x14ac:dyDescent="0.2">
      <c r="A30" s="824">
        <v>5122</v>
      </c>
      <c r="B30" s="823" t="s">
        <v>1514</v>
      </c>
      <c r="C30" s="823" t="s">
        <v>2328</v>
      </c>
      <c r="D30" s="825">
        <v>194048.6</v>
      </c>
      <c r="E30" s="825">
        <v>0</v>
      </c>
      <c r="F30" s="825">
        <v>0</v>
      </c>
      <c r="G30" s="825">
        <v>194048.6</v>
      </c>
    </row>
    <row r="31" spans="1:7" x14ac:dyDescent="0.2">
      <c r="A31" s="824">
        <v>5124</v>
      </c>
      <c r="B31" s="823" t="s">
        <v>2392</v>
      </c>
      <c r="C31" s="823" t="s">
        <v>2328</v>
      </c>
      <c r="D31" s="825">
        <v>3574.79</v>
      </c>
      <c r="E31" s="825">
        <v>1997.3</v>
      </c>
      <c r="F31" s="825">
        <v>0</v>
      </c>
      <c r="G31" s="825">
        <v>5572.09</v>
      </c>
    </row>
    <row r="32" spans="1:7" x14ac:dyDescent="0.2">
      <c r="A32" s="824">
        <v>5126</v>
      </c>
      <c r="B32" s="823" t="s">
        <v>2346</v>
      </c>
      <c r="C32" s="823" t="s">
        <v>2328</v>
      </c>
      <c r="D32" s="825">
        <v>64050</v>
      </c>
      <c r="E32" s="825">
        <v>2100</v>
      </c>
      <c r="F32" s="825">
        <v>0</v>
      </c>
      <c r="G32" s="825">
        <v>66150</v>
      </c>
    </row>
    <row r="33" spans="1:7" x14ac:dyDescent="0.2">
      <c r="A33" s="824">
        <v>5127</v>
      </c>
      <c r="B33" s="823" t="s">
        <v>2347</v>
      </c>
      <c r="C33" s="823" t="s">
        <v>2328</v>
      </c>
      <c r="D33" s="825">
        <v>5800</v>
      </c>
      <c r="E33" s="825">
        <v>0</v>
      </c>
      <c r="F33" s="825">
        <v>0</v>
      </c>
      <c r="G33" s="825">
        <v>5800</v>
      </c>
    </row>
    <row r="34" spans="1:7" x14ac:dyDescent="0.2">
      <c r="A34" s="824">
        <v>5129</v>
      </c>
      <c r="B34" s="823" t="s">
        <v>2367</v>
      </c>
      <c r="C34" s="823" t="s">
        <v>2328</v>
      </c>
      <c r="D34" s="825">
        <v>9105.9500000000007</v>
      </c>
      <c r="E34" s="825">
        <v>0</v>
      </c>
      <c r="F34" s="825">
        <v>0</v>
      </c>
      <c r="G34" s="825">
        <v>9105.9500000000007</v>
      </c>
    </row>
    <row r="35" spans="1:7" x14ac:dyDescent="0.2">
      <c r="A35" s="824">
        <v>5131</v>
      </c>
      <c r="B35" s="823" t="s">
        <v>1526</v>
      </c>
      <c r="C35" s="823" t="s">
        <v>2328</v>
      </c>
      <c r="D35" s="825">
        <v>4884.3599999999997</v>
      </c>
      <c r="E35" s="825">
        <v>0</v>
      </c>
      <c r="F35" s="825">
        <v>0</v>
      </c>
      <c r="G35" s="825">
        <v>4884.3599999999997</v>
      </c>
    </row>
    <row r="36" spans="1:7" x14ac:dyDescent="0.2">
      <c r="A36" s="824">
        <v>5132</v>
      </c>
      <c r="B36" s="823" t="s">
        <v>2368</v>
      </c>
      <c r="C36" s="823" t="s">
        <v>2328</v>
      </c>
      <c r="D36" s="825">
        <v>112825.56</v>
      </c>
      <c r="E36" s="825">
        <v>0</v>
      </c>
      <c r="F36" s="825">
        <v>0</v>
      </c>
      <c r="G36" s="825">
        <v>112825.56</v>
      </c>
    </row>
    <row r="37" spans="1:7" x14ac:dyDescent="0.2">
      <c r="A37" s="824">
        <v>5133</v>
      </c>
      <c r="B37" s="823" t="s">
        <v>2348</v>
      </c>
      <c r="C37" s="823" t="s">
        <v>2328</v>
      </c>
      <c r="D37" s="825">
        <v>105920.12</v>
      </c>
      <c r="E37" s="825">
        <v>0</v>
      </c>
      <c r="F37" s="825">
        <v>0</v>
      </c>
      <c r="G37" s="825">
        <v>105920.12</v>
      </c>
    </row>
    <row r="38" spans="1:7" x14ac:dyDescent="0.2">
      <c r="A38" s="824">
        <v>5134</v>
      </c>
      <c r="B38" s="823" t="s">
        <v>2349</v>
      </c>
      <c r="C38" s="823" t="s">
        <v>2328</v>
      </c>
      <c r="D38" s="825">
        <v>11919.24</v>
      </c>
      <c r="E38" s="825">
        <v>261</v>
      </c>
      <c r="F38" s="825">
        <v>0</v>
      </c>
      <c r="G38" s="825">
        <v>12180.24</v>
      </c>
    </row>
    <row r="39" spans="1:7" x14ac:dyDescent="0.2">
      <c r="A39" s="824">
        <v>5135</v>
      </c>
      <c r="B39" s="823" t="s">
        <v>2317</v>
      </c>
      <c r="C39" s="823" t="s">
        <v>2328</v>
      </c>
      <c r="D39" s="825">
        <v>142112.54999999999</v>
      </c>
      <c r="E39" s="825">
        <v>0</v>
      </c>
      <c r="F39" s="825">
        <v>0</v>
      </c>
      <c r="G39" s="825">
        <v>142112.54999999999</v>
      </c>
    </row>
    <row r="40" spans="1:7" x14ac:dyDescent="0.2">
      <c r="A40" s="824">
        <v>5136</v>
      </c>
      <c r="B40" s="823" t="s">
        <v>2350</v>
      </c>
      <c r="C40" s="823" t="s">
        <v>2328</v>
      </c>
      <c r="D40" s="825">
        <v>59999.99</v>
      </c>
      <c r="E40" s="825">
        <v>0</v>
      </c>
      <c r="F40" s="825">
        <v>0</v>
      </c>
      <c r="G40" s="825">
        <v>59999.99</v>
      </c>
    </row>
    <row r="41" spans="1:7" x14ac:dyDescent="0.2">
      <c r="A41" s="824">
        <v>5137</v>
      </c>
      <c r="B41" s="823" t="s">
        <v>2369</v>
      </c>
      <c r="C41" s="823" t="s">
        <v>2328</v>
      </c>
      <c r="D41" s="825">
        <v>7781.79</v>
      </c>
      <c r="E41" s="825">
        <v>0</v>
      </c>
      <c r="F41" s="825">
        <v>0</v>
      </c>
      <c r="G41" s="825">
        <v>7781.79</v>
      </c>
    </row>
    <row r="42" spans="1:7" x14ac:dyDescent="0.2">
      <c r="A42" s="824">
        <v>5138</v>
      </c>
      <c r="B42" s="823" t="s">
        <v>1515</v>
      </c>
      <c r="C42" s="823" t="s">
        <v>2328</v>
      </c>
      <c r="D42" s="825">
        <v>4203470.6500000004</v>
      </c>
      <c r="E42" s="825">
        <v>0</v>
      </c>
      <c r="F42" s="825">
        <v>0</v>
      </c>
      <c r="G42" s="825">
        <v>4203470.6500000004</v>
      </c>
    </row>
    <row r="43" spans="1:7" x14ac:dyDescent="0.2">
      <c r="A43" s="824">
        <v>5139</v>
      </c>
      <c r="B43" s="823" t="s">
        <v>1718</v>
      </c>
      <c r="C43" s="823" t="s">
        <v>2328</v>
      </c>
      <c r="D43" s="825">
        <v>5633</v>
      </c>
      <c r="E43" s="825">
        <v>0</v>
      </c>
      <c r="F43" s="825">
        <v>0</v>
      </c>
      <c r="G43" s="825">
        <v>5633</v>
      </c>
    </row>
    <row r="44" spans="1:7" x14ac:dyDescent="0.2">
      <c r="A44" s="824">
        <v>8110</v>
      </c>
      <c r="B44" s="823" t="s">
        <v>1516</v>
      </c>
      <c r="C44" s="823" t="s">
        <v>2328</v>
      </c>
      <c r="D44" s="825">
        <v>5517686</v>
      </c>
      <c r="E44" s="825">
        <v>266633.25</v>
      </c>
      <c r="F44" s="825">
        <v>0</v>
      </c>
      <c r="G44" s="825">
        <v>5784319.25</v>
      </c>
    </row>
    <row r="45" spans="1:7" x14ac:dyDescent="0.2">
      <c r="A45" s="824">
        <v>8120</v>
      </c>
      <c r="B45" s="823" t="s">
        <v>1517</v>
      </c>
      <c r="C45" s="823" t="s">
        <v>2336</v>
      </c>
      <c r="D45" s="825">
        <v>-267518.71000000002</v>
      </c>
      <c r="E45" s="825">
        <v>41722</v>
      </c>
      <c r="F45" s="825">
        <v>266633.25</v>
      </c>
      <c r="G45" s="825">
        <v>-42607.46</v>
      </c>
    </row>
    <row r="46" spans="1:7" x14ac:dyDescent="0.2">
      <c r="A46" s="824">
        <v>8140</v>
      </c>
      <c r="B46" s="823" t="s">
        <v>1518</v>
      </c>
      <c r="C46" s="823" t="s">
        <v>2336</v>
      </c>
      <c r="D46" s="825">
        <v>0</v>
      </c>
      <c r="E46" s="825">
        <v>41722</v>
      </c>
      <c r="F46" s="825">
        <v>41722</v>
      </c>
      <c r="G46" s="825">
        <v>0</v>
      </c>
    </row>
    <row r="47" spans="1:7" x14ac:dyDescent="0.2">
      <c r="A47" s="824">
        <v>8150</v>
      </c>
      <c r="B47" s="823" t="s">
        <v>1519</v>
      </c>
      <c r="C47" s="823" t="s">
        <v>2336</v>
      </c>
      <c r="D47" s="825">
        <v>5785204.71</v>
      </c>
      <c r="E47" s="825">
        <v>0</v>
      </c>
      <c r="F47" s="825">
        <v>41722</v>
      </c>
      <c r="G47" s="825">
        <v>5826926.71</v>
      </c>
    </row>
    <row r="48" spans="1:7" x14ac:dyDescent="0.2">
      <c r="A48" s="824">
        <v>8210</v>
      </c>
      <c r="B48" s="823" t="s">
        <v>1520</v>
      </c>
      <c r="C48" s="823" t="s">
        <v>2336</v>
      </c>
      <c r="D48" s="825">
        <v>6002648</v>
      </c>
      <c r="E48" s="825">
        <v>0</v>
      </c>
      <c r="F48" s="825">
        <v>126934</v>
      </c>
      <c r="G48" s="825">
        <v>6129582</v>
      </c>
    </row>
    <row r="49" spans="1:7" x14ac:dyDescent="0.2">
      <c r="A49" s="824">
        <v>8220</v>
      </c>
      <c r="B49" s="823" t="s">
        <v>1521</v>
      </c>
      <c r="C49" s="823" t="s">
        <v>2328</v>
      </c>
      <c r="D49" s="825">
        <v>149003.12</v>
      </c>
      <c r="E49" s="825">
        <v>126934</v>
      </c>
      <c r="F49" s="825">
        <v>41722.1</v>
      </c>
      <c r="G49" s="825">
        <v>234215.02</v>
      </c>
    </row>
    <row r="50" spans="1:7" x14ac:dyDescent="0.2">
      <c r="A50" s="824">
        <v>8240</v>
      </c>
      <c r="B50" s="823" t="s">
        <v>1522</v>
      </c>
      <c r="C50" s="823" t="s">
        <v>2328</v>
      </c>
      <c r="D50" s="825">
        <v>0</v>
      </c>
      <c r="E50" s="825">
        <v>41722.1</v>
      </c>
      <c r="F50" s="825">
        <v>41722.1</v>
      </c>
      <c r="G50" s="825">
        <v>0</v>
      </c>
    </row>
    <row r="51" spans="1:7" x14ac:dyDescent="0.2">
      <c r="A51" s="824">
        <v>8250</v>
      </c>
      <c r="B51" s="823" t="s">
        <v>1523</v>
      </c>
      <c r="C51" s="823" t="s">
        <v>2328</v>
      </c>
      <c r="D51" s="825">
        <v>0</v>
      </c>
      <c r="E51" s="825">
        <v>41722.1</v>
      </c>
      <c r="F51" s="825">
        <v>41722.1</v>
      </c>
      <c r="G51" s="825">
        <v>0</v>
      </c>
    </row>
    <row r="52" spans="1:7" x14ac:dyDescent="0.2">
      <c r="A52" s="824">
        <v>8260</v>
      </c>
      <c r="B52" s="823" t="s">
        <v>1524</v>
      </c>
      <c r="C52" s="823" t="s">
        <v>2328</v>
      </c>
      <c r="D52" s="825">
        <v>0</v>
      </c>
      <c r="E52" s="825">
        <v>41722.1</v>
      </c>
      <c r="F52" s="825">
        <v>41722.1</v>
      </c>
      <c r="G52" s="825">
        <v>0</v>
      </c>
    </row>
    <row r="53" spans="1:7" x14ac:dyDescent="0.2">
      <c r="A53" s="824">
        <v>8270</v>
      </c>
      <c r="B53" s="823" t="s">
        <v>1525</v>
      </c>
      <c r="C53" s="823" t="s">
        <v>2328</v>
      </c>
      <c r="D53" s="825">
        <v>5853644.8799999999</v>
      </c>
      <c r="E53" s="825">
        <v>41722.1</v>
      </c>
      <c r="F53" s="825">
        <v>0</v>
      </c>
      <c r="G53" s="825">
        <v>5895366.9800000004</v>
      </c>
    </row>
    <row r="54" spans="1:7" x14ac:dyDescent="0.2">
      <c r="A54" s="823" t="s">
        <v>2355</v>
      </c>
      <c r="D54" s="825">
        <v>22246925.390000001</v>
      </c>
      <c r="E54" s="825">
        <v>764707.55</v>
      </c>
      <c r="F54" s="825">
        <v>764707.55</v>
      </c>
      <c r="G54" s="825">
        <v>22687884.440000001</v>
      </c>
    </row>
    <row r="55" spans="1:7" x14ac:dyDescent="0.2">
      <c r="A55" s="825">
        <v>22246925.390000001</v>
      </c>
      <c r="B55" s="823" t="s">
        <v>2327</v>
      </c>
      <c r="C55" s="823" t="s">
        <v>2327</v>
      </c>
      <c r="D55" s="825"/>
    </row>
  </sheetData>
  <pageMargins left="1.5" right="1.5" top="1.5" bottom="1.5" header="0.5" footer="0.5"/>
  <headerFooter>
    <oddFooter>SuperCONTABILIDAD 2018   10/10/19 23:26   ref:8441722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2"/>
  <sheetViews>
    <sheetView workbookViewId="0">
      <selection activeCell="F16" sqref="F16"/>
    </sheetView>
  </sheetViews>
  <sheetFormatPr baseColWidth="10" defaultRowHeight="11.25" x14ac:dyDescent="0.2"/>
  <cols>
    <col min="1" max="1" width="6.7109375" style="850" customWidth="1"/>
    <col min="2" max="2" width="22" style="850" customWidth="1"/>
    <col min="3" max="7" width="11.28515625" style="850" customWidth="1"/>
    <col min="8" max="256" width="10.85546875" style="850"/>
    <col min="257" max="257" width="6.7109375" style="850" customWidth="1"/>
    <col min="258" max="258" width="22" style="850" customWidth="1"/>
    <col min="259" max="259" width="6" style="850" customWidth="1"/>
    <col min="260" max="263" width="11.28515625" style="850" customWidth="1"/>
    <col min="264" max="512" width="10.85546875" style="850"/>
    <col min="513" max="513" width="6.7109375" style="850" customWidth="1"/>
    <col min="514" max="514" width="22" style="850" customWidth="1"/>
    <col min="515" max="515" width="6" style="850" customWidth="1"/>
    <col min="516" max="519" width="11.28515625" style="850" customWidth="1"/>
    <col min="520" max="768" width="10.85546875" style="850"/>
    <col min="769" max="769" width="6.7109375" style="850" customWidth="1"/>
    <col min="770" max="770" width="22" style="850" customWidth="1"/>
    <col min="771" max="771" width="6" style="850" customWidth="1"/>
    <col min="772" max="775" width="11.28515625" style="850" customWidth="1"/>
    <col min="776" max="1024" width="10.85546875" style="850"/>
    <col min="1025" max="1025" width="6.7109375" style="850" customWidth="1"/>
    <col min="1026" max="1026" width="22" style="850" customWidth="1"/>
    <col min="1027" max="1027" width="6" style="850" customWidth="1"/>
    <col min="1028" max="1031" width="11.28515625" style="850" customWidth="1"/>
    <col min="1032" max="1280" width="10.85546875" style="850"/>
    <col min="1281" max="1281" width="6.7109375" style="850" customWidth="1"/>
    <col min="1282" max="1282" width="22" style="850" customWidth="1"/>
    <col min="1283" max="1283" width="6" style="850" customWidth="1"/>
    <col min="1284" max="1287" width="11.28515625" style="850" customWidth="1"/>
    <col min="1288" max="1536" width="10.85546875" style="850"/>
    <col min="1537" max="1537" width="6.7109375" style="850" customWidth="1"/>
    <col min="1538" max="1538" width="22" style="850" customWidth="1"/>
    <col min="1539" max="1539" width="6" style="850" customWidth="1"/>
    <col min="1540" max="1543" width="11.28515625" style="850" customWidth="1"/>
    <col min="1544" max="1792" width="10.85546875" style="850"/>
    <col min="1793" max="1793" width="6.7109375" style="850" customWidth="1"/>
    <col min="1794" max="1794" width="22" style="850" customWidth="1"/>
    <col min="1795" max="1795" width="6" style="850" customWidth="1"/>
    <col min="1796" max="1799" width="11.28515625" style="850" customWidth="1"/>
    <col min="1800" max="2048" width="10.85546875" style="850"/>
    <col min="2049" max="2049" width="6.7109375" style="850" customWidth="1"/>
    <col min="2050" max="2050" width="22" style="850" customWidth="1"/>
    <col min="2051" max="2051" width="6" style="850" customWidth="1"/>
    <col min="2052" max="2055" width="11.28515625" style="850" customWidth="1"/>
    <col min="2056" max="2304" width="10.85546875" style="850"/>
    <col min="2305" max="2305" width="6.7109375" style="850" customWidth="1"/>
    <col min="2306" max="2306" width="22" style="850" customWidth="1"/>
    <col min="2307" max="2307" width="6" style="850" customWidth="1"/>
    <col min="2308" max="2311" width="11.28515625" style="850" customWidth="1"/>
    <col min="2312" max="2560" width="10.85546875" style="850"/>
    <col min="2561" max="2561" width="6.7109375" style="850" customWidth="1"/>
    <col min="2562" max="2562" width="22" style="850" customWidth="1"/>
    <col min="2563" max="2563" width="6" style="850" customWidth="1"/>
    <col min="2564" max="2567" width="11.28515625" style="850" customWidth="1"/>
    <col min="2568" max="2816" width="10.85546875" style="850"/>
    <col min="2817" max="2817" width="6.7109375" style="850" customWidth="1"/>
    <col min="2818" max="2818" width="22" style="850" customWidth="1"/>
    <col min="2819" max="2819" width="6" style="850" customWidth="1"/>
    <col min="2820" max="2823" width="11.28515625" style="850" customWidth="1"/>
    <col min="2824" max="3072" width="10.85546875" style="850"/>
    <col min="3073" max="3073" width="6.7109375" style="850" customWidth="1"/>
    <col min="3074" max="3074" width="22" style="850" customWidth="1"/>
    <col min="3075" max="3075" width="6" style="850" customWidth="1"/>
    <col min="3076" max="3079" width="11.28515625" style="850" customWidth="1"/>
    <col min="3080" max="3328" width="10.85546875" style="850"/>
    <col min="3329" max="3329" width="6.7109375" style="850" customWidth="1"/>
    <col min="3330" max="3330" width="22" style="850" customWidth="1"/>
    <col min="3331" max="3331" width="6" style="850" customWidth="1"/>
    <col min="3332" max="3335" width="11.28515625" style="850" customWidth="1"/>
    <col min="3336" max="3584" width="10.85546875" style="850"/>
    <col min="3585" max="3585" width="6.7109375" style="850" customWidth="1"/>
    <col min="3586" max="3586" width="22" style="850" customWidth="1"/>
    <col min="3587" max="3587" width="6" style="850" customWidth="1"/>
    <col min="3588" max="3591" width="11.28515625" style="850" customWidth="1"/>
    <col min="3592" max="3840" width="10.85546875" style="850"/>
    <col min="3841" max="3841" width="6.7109375" style="850" customWidth="1"/>
    <col min="3842" max="3842" width="22" style="850" customWidth="1"/>
    <col min="3843" max="3843" width="6" style="850" customWidth="1"/>
    <col min="3844" max="3847" width="11.28515625" style="850" customWidth="1"/>
    <col min="3848" max="4096" width="10.85546875" style="850"/>
    <col min="4097" max="4097" width="6.7109375" style="850" customWidth="1"/>
    <col min="4098" max="4098" width="22" style="850" customWidth="1"/>
    <col min="4099" max="4099" width="6" style="850" customWidth="1"/>
    <col min="4100" max="4103" width="11.28515625" style="850" customWidth="1"/>
    <col min="4104" max="4352" width="10.85546875" style="850"/>
    <col min="4353" max="4353" width="6.7109375" style="850" customWidth="1"/>
    <col min="4354" max="4354" width="22" style="850" customWidth="1"/>
    <col min="4355" max="4355" width="6" style="850" customWidth="1"/>
    <col min="4356" max="4359" width="11.28515625" style="850" customWidth="1"/>
    <col min="4360" max="4608" width="10.85546875" style="850"/>
    <col min="4609" max="4609" width="6.7109375" style="850" customWidth="1"/>
    <col min="4610" max="4610" width="22" style="850" customWidth="1"/>
    <col min="4611" max="4611" width="6" style="850" customWidth="1"/>
    <col min="4612" max="4615" width="11.28515625" style="850" customWidth="1"/>
    <col min="4616" max="4864" width="10.85546875" style="850"/>
    <col min="4865" max="4865" width="6.7109375" style="850" customWidth="1"/>
    <col min="4866" max="4866" width="22" style="850" customWidth="1"/>
    <col min="4867" max="4867" width="6" style="850" customWidth="1"/>
    <col min="4868" max="4871" width="11.28515625" style="850" customWidth="1"/>
    <col min="4872" max="5120" width="10.85546875" style="850"/>
    <col min="5121" max="5121" width="6.7109375" style="850" customWidth="1"/>
    <col min="5122" max="5122" width="22" style="850" customWidth="1"/>
    <col min="5123" max="5123" width="6" style="850" customWidth="1"/>
    <col min="5124" max="5127" width="11.28515625" style="850" customWidth="1"/>
    <col min="5128" max="5376" width="10.85546875" style="850"/>
    <col min="5377" max="5377" width="6.7109375" style="850" customWidth="1"/>
    <col min="5378" max="5378" width="22" style="850" customWidth="1"/>
    <col min="5379" max="5379" width="6" style="850" customWidth="1"/>
    <col min="5380" max="5383" width="11.28515625" style="850" customWidth="1"/>
    <col min="5384" max="5632" width="10.85546875" style="850"/>
    <col min="5633" max="5633" width="6.7109375" style="850" customWidth="1"/>
    <col min="5634" max="5634" width="22" style="850" customWidth="1"/>
    <col min="5635" max="5635" width="6" style="850" customWidth="1"/>
    <col min="5636" max="5639" width="11.28515625" style="850" customWidth="1"/>
    <col min="5640" max="5888" width="10.85546875" style="850"/>
    <col min="5889" max="5889" width="6.7109375" style="850" customWidth="1"/>
    <col min="5890" max="5890" width="22" style="850" customWidth="1"/>
    <col min="5891" max="5891" width="6" style="850" customWidth="1"/>
    <col min="5892" max="5895" width="11.28515625" style="850" customWidth="1"/>
    <col min="5896" max="6144" width="10.85546875" style="850"/>
    <col min="6145" max="6145" width="6.7109375" style="850" customWidth="1"/>
    <col min="6146" max="6146" width="22" style="850" customWidth="1"/>
    <col min="6147" max="6147" width="6" style="850" customWidth="1"/>
    <col min="6148" max="6151" width="11.28515625" style="850" customWidth="1"/>
    <col min="6152" max="6400" width="10.85546875" style="850"/>
    <col min="6401" max="6401" width="6.7109375" style="850" customWidth="1"/>
    <col min="6402" max="6402" width="22" style="850" customWidth="1"/>
    <col min="6403" max="6403" width="6" style="850" customWidth="1"/>
    <col min="6404" max="6407" width="11.28515625" style="850" customWidth="1"/>
    <col min="6408" max="6656" width="10.85546875" style="850"/>
    <col min="6657" max="6657" width="6.7109375" style="850" customWidth="1"/>
    <col min="6658" max="6658" width="22" style="850" customWidth="1"/>
    <col min="6659" max="6659" width="6" style="850" customWidth="1"/>
    <col min="6660" max="6663" width="11.28515625" style="850" customWidth="1"/>
    <col min="6664" max="6912" width="10.85546875" style="850"/>
    <col min="6913" max="6913" width="6.7109375" style="850" customWidth="1"/>
    <col min="6914" max="6914" width="22" style="850" customWidth="1"/>
    <col min="6915" max="6915" width="6" style="850" customWidth="1"/>
    <col min="6916" max="6919" width="11.28515625" style="850" customWidth="1"/>
    <col min="6920" max="7168" width="10.85546875" style="850"/>
    <col min="7169" max="7169" width="6.7109375" style="850" customWidth="1"/>
    <col min="7170" max="7170" width="22" style="850" customWidth="1"/>
    <col min="7171" max="7171" width="6" style="850" customWidth="1"/>
    <col min="7172" max="7175" width="11.28515625" style="850" customWidth="1"/>
    <col min="7176" max="7424" width="10.85546875" style="850"/>
    <col min="7425" max="7425" width="6.7109375" style="850" customWidth="1"/>
    <col min="7426" max="7426" width="22" style="850" customWidth="1"/>
    <col min="7427" max="7427" width="6" style="850" customWidth="1"/>
    <col min="7428" max="7431" width="11.28515625" style="850" customWidth="1"/>
    <col min="7432" max="7680" width="10.85546875" style="850"/>
    <col min="7681" max="7681" width="6.7109375" style="850" customWidth="1"/>
    <col min="7682" max="7682" width="22" style="850" customWidth="1"/>
    <col min="7683" max="7683" width="6" style="850" customWidth="1"/>
    <col min="7684" max="7687" width="11.28515625" style="850" customWidth="1"/>
    <col min="7688" max="7936" width="10.85546875" style="850"/>
    <col min="7937" max="7937" width="6.7109375" style="850" customWidth="1"/>
    <col min="7938" max="7938" width="22" style="850" customWidth="1"/>
    <col min="7939" max="7939" width="6" style="850" customWidth="1"/>
    <col min="7940" max="7943" width="11.28515625" style="850" customWidth="1"/>
    <col min="7944" max="8192" width="10.85546875" style="850"/>
    <col min="8193" max="8193" width="6.7109375" style="850" customWidth="1"/>
    <col min="8194" max="8194" width="22" style="850" customWidth="1"/>
    <col min="8195" max="8195" width="6" style="850" customWidth="1"/>
    <col min="8196" max="8199" width="11.28515625" style="850" customWidth="1"/>
    <col min="8200" max="8448" width="10.85546875" style="850"/>
    <col min="8449" max="8449" width="6.7109375" style="850" customWidth="1"/>
    <col min="8450" max="8450" width="22" style="850" customWidth="1"/>
    <col min="8451" max="8451" width="6" style="850" customWidth="1"/>
    <col min="8452" max="8455" width="11.28515625" style="850" customWidth="1"/>
    <col min="8456" max="8704" width="10.85546875" style="850"/>
    <col min="8705" max="8705" width="6.7109375" style="850" customWidth="1"/>
    <col min="8706" max="8706" width="22" style="850" customWidth="1"/>
    <col min="8707" max="8707" width="6" style="850" customWidth="1"/>
    <col min="8708" max="8711" width="11.28515625" style="850" customWidth="1"/>
    <col min="8712" max="8960" width="10.85546875" style="850"/>
    <col min="8961" max="8961" width="6.7109375" style="850" customWidth="1"/>
    <col min="8962" max="8962" width="22" style="850" customWidth="1"/>
    <col min="8963" max="8963" width="6" style="850" customWidth="1"/>
    <col min="8964" max="8967" width="11.28515625" style="850" customWidth="1"/>
    <col min="8968" max="9216" width="10.85546875" style="850"/>
    <col min="9217" max="9217" width="6.7109375" style="850" customWidth="1"/>
    <col min="9218" max="9218" width="22" style="850" customWidth="1"/>
    <col min="9219" max="9219" width="6" style="850" customWidth="1"/>
    <col min="9220" max="9223" width="11.28515625" style="850" customWidth="1"/>
    <col min="9224" max="9472" width="10.85546875" style="850"/>
    <col min="9473" max="9473" width="6.7109375" style="850" customWidth="1"/>
    <col min="9474" max="9474" width="22" style="850" customWidth="1"/>
    <col min="9475" max="9475" width="6" style="850" customWidth="1"/>
    <col min="9476" max="9479" width="11.28515625" style="850" customWidth="1"/>
    <col min="9480" max="9728" width="10.85546875" style="850"/>
    <col min="9729" max="9729" width="6.7109375" style="850" customWidth="1"/>
    <col min="9730" max="9730" width="22" style="850" customWidth="1"/>
    <col min="9731" max="9731" width="6" style="850" customWidth="1"/>
    <col min="9732" max="9735" width="11.28515625" style="850" customWidth="1"/>
    <col min="9736" max="9984" width="10.85546875" style="850"/>
    <col min="9985" max="9985" width="6.7109375" style="850" customWidth="1"/>
    <col min="9986" max="9986" width="22" style="850" customWidth="1"/>
    <col min="9987" max="9987" width="6" style="850" customWidth="1"/>
    <col min="9988" max="9991" width="11.28515625" style="850" customWidth="1"/>
    <col min="9992" max="10240" width="10.85546875" style="850"/>
    <col min="10241" max="10241" width="6.7109375" style="850" customWidth="1"/>
    <col min="10242" max="10242" width="22" style="850" customWidth="1"/>
    <col min="10243" max="10243" width="6" style="850" customWidth="1"/>
    <col min="10244" max="10247" width="11.28515625" style="850" customWidth="1"/>
    <col min="10248" max="10496" width="10.85546875" style="850"/>
    <col min="10497" max="10497" width="6.7109375" style="850" customWidth="1"/>
    <col min="10498" max="10498" width="22" style="850" customWidth="1"/>
    <col min="10499" max="10499" width="6" style="850" customWidth="1"/>
    <col min="10500" max="10503" width="11.28515625" style="850" customWidth="1"/>
    <col min="10504" max="10752" width="10.85546875" style="850"/>
    <col min="10753" max="10753" width="6.7109375" style="850" customWidth="1"/>
    <col min="10754" max="10754" width="22" style="850" customWidth="1"/>
    <col min="10755" max="10755" width="6" style="850" customWidth="1"/>
    <col min="10756" max="10759" width="11.28515625" style="850" customWidth="1"/>
    <col min="10760" max="11008" width="10.85546875" style="850"/>
    <col min="11009" max="11009" width="6.7109375" style="850" customWidth="1"/>
    <col min="11010" max="11010" width="22" style="850" customWidth="1"/>
    <col min="11011" max="11011" width="6" style="850" customWidth="1"/>
    <col min="11012" max="11015" width="11.28515625" style="850" customWidth="1"/>
    <col min="11016" max="11264" width="10.85546875" style="850"/>
    <col min="11265" max="11265" width="6.7109375" style="850" customWidth="1"/>
    <col min="11266" max="11266" width="22" style="850" customWidth="1"/>
    <col min="11267" max="11267" width="6" style="850" customWidth="1"/>
    <col min="11268" max="11271" width="11.28515625" style="850" customWidth="1"/>
    <col min="11272" max="11520" width="10.85546875" style="850"/>
    <col min="11521" max="11521" width="6.7109375" style="850" customWidth="1"/>
    <col min="11522" max="11522" width="22" style="850" customWidth="1"/>
    <col min="11523" max="11523" width="6" style="850" customWidth="1"/>
    <col min="11524" max="11527" width="11.28515625" style="850" customWidth="1"/>
    <col min="11528" max="11776" width="10.85546875" style="850"/>
    <col min="11777" max="11777" width="6.7109375" style="850" customWidth="1"/>
    <col min="11778" max="11778" width="22" style="850" customWidth="1"/>
    <col min="11779" max="11779" width="6" style="850" customWidth="1"/>
    <col min="11780" max="11783" width="11.28515625" style="850" customWidth="1"/>
    <col min="11784" max="12032" width="10.85546875" style="850"/>
    <col min="12033" max="12033" width="6.7109375" style="850" customWidth="1"/>
    <col min="12034" max="12034" width="22" style="850" customWidth="1"/>
    <col min="12035" max="12035" width="6" style="850" customWidth="1"/>
    <col min="12036" max="12039" width="11.28515625" style="850" customWidth="1"/>
    <col min="12040" max="12288" width="10.85546875" style="850"/>
    <col min="12289" max="12289" width="6.7109375" style="850" customWidth="1"/>
    <col min="12290" max="12290" width="22" style="850" customWidth="1"/>
    <col min="12291" max="12291" width="6" style="850" customWidth="1"/>
    <col min="12292" max="12295" width="11.28515625" style="850" customWidth="1"/>
    <col min="12296" max="12544" width="10.85546875" style="850"/>
    <col min="12545" max="12545" width="6.7109375" style="850" customWidth="1"/>
    <col min="12546" max="12546" width="22" style="850" customWidth="1"/>
    <col min="12547" max="12547" width="6" style="850" customWidth="1"/>
    <col min="12548" max="12551" width="11.28515625" style="850" customWidth="1"/>
    <col min="12552" max="12800" width="10.85546875" style="850"/>
    <col min="12801" max="12801" width="6.7109375" style="850" customWidth="1"/>
    <col min="12802" max="12802" width="22" style="850" customWidth="1"/>
    <col min="12803" max="12803" width="6" style="850" customWidth="1"/>
    <col min="12804" max="12807" width="11.28515625" style="850" customWidth="1"/>
    <col min="12808" max="13056" width="10.85546875" style="850"/>
    <col min="13057" max="13057" width="6.7109375" style="850" customWidth="1"/>
    <col min="13058" max="13058" width="22" style="850" customWidth="1"/>
    <col min="13059" max="13059" width="6" style="850" customWidth="1"/>
    <col min="13060" max="13063" width="11.28515625" style="850" customWidth="1"/>
    <col min="13064" max="13312" width="10.85546875" style="850"/>
    <col min="13313" max="13313" width="6.7109375" style="850" customWidth="1"/>
    <col min="13314" max="13314" width="22" style="850" customWidth="1"/>
    <col min="13315" max="13315" width="6" style="850" customWidth="1"/>
    <col min="13316" max="13319" width="11.28515625" style="850" customWidth="1"/>
    <col min="13320" max="13568" width="10.85546875" style="850"/>
    <col min="13569" max="13569" width="6.7109375" style="850" customWidth="1"/>
    <col min="13570" max="13570" width="22" style="850" customWidth="1"/>
    <col min="13571" max="13571" width="6" style="850" customWidth="1"/>
    <col min="13572" max="13575" width="11.28515625" style="850" customWidth="1"/>
    <col min="13576" max="13824" width="10.85546875" style="850"/>
    <col min="13825" max="13825" width="6.7109375" style="850" customWidth="1"/>
    <col min="13826" max="13826" width="22" style="850" customWidth="1"/>
    <col min="13827" max="13827" width="6" style="850" customWidth="1"/>
    <col min="13828" max="13831" width="11.28515625" style="850" customWidth="1"/>
    <col min="13832" max="14080" width="10.85546875" style="850"/>
    <col min="14081" max="14081" width="6.7109375" style="850" customWidth="1"/>
    <col min="14082" max="14082" width="22" style="850" customWidth="1"/>
    <col min="14083" max="14083" width="6" style="850" customWidth="1"/>
    <col min="14084" max="14087" width="11.28515625" style="850" customWidth="1"/>
    <col min="14088" max="14336" width="10.85546875" style="850"/>
    <col min="14337" max="14337" width="6.7109375" style="850" customWidth="1"/>
    <col min="14338" max="14338" width="22" style="850" customWidth="1"/>
    <col min="14339" max="14339" width="6" style="850" customWidth="1"/>
    <col min="14340" max="14343" width="11.28515625" style="850" customWidth="1"/>
    <col min="14344" max="14592" width="10.85546875" style="850"/>
    <col min="14593" max="14593" width="6.7109375" style="850" customWidth="1"/>
    <col min="14594" max="14594" width="22" style="850" customWidth="1"/>
    <col min="14595" max="14595" width="6" style="850" customWidth="1"/>
    <col min="14596" max="14599" width="11.28515625" style="850" customWidth="1"/>
    <col min="14600" max="14848" width="10.85546875" style="850"/>
    <col min="14849" max="14849" width="6.7109375" style="850" customWidth="1"/>
    <col min="14850" max="14850" width="22" style="850" customWidth="1"/>
    <col min="14851" max="14851" width="6" style="850" customWidth="1"/>
    <col min="14852" max="14855" width="11.28515625" style="850" customWidth="1"/>
    <col min="14856" max="15104" width="10.85546875" style="850"/>
    <col min="15105" max="15105" width="6.7109375" style="850" customWidth="1"/>
    <col min="15106" max="15106" width="22" style="850" customWidth="1"/>
    <col min="15107" max="15107" width="6" style="850" customWidth="1"/>
    <col min="15108" max="15111" width="11.28515625" style="850" customWidth="1"/>
    <col min="15112" max="15360" width="10.85546875" style="850"/>
    <col min="15361" max="15361" width="6.7109375" style="850" customWidth="1"/>
    <col min="15362" max="15362" width="22" style="850" customWidth="1"/>
    <col min="15363" max="15363" width="6" style="850" customWidth="1"/>
    <col min="15364" max="15367" width="11.28515625" style="850" customWidth="1"/>
    <col min="15368" max="15616" width="10.85546875" style="850"/>
    <col min="15617" max="15617" width="6.7109375" style="850" customWidth="1"/>
    <col min="15618" max="15618" width="22" style="850" customWidth="1"/>
    <col min="15619" max="15619" width="6" style="850" customWidth="1"/>
    <col min="15620" max="15623" width="11.28515625" style="850" customWidth="1"/>
    <col min="15624" max="15872" width="10.85546875" style="850"/>
    <col min="15873" max="15873" width="6.7109375" style="850" customWidth="1"/>
    <col min="15874" max="15874" width="22" style="850" customWidth="1"/>
    <col min="15875" max="15875" width="6" style="850" customWidth="1"/>
    <col min="15876" max="15879" width="11.28515625" style="850" customWidth="1"/>
    <col min="15880" max="16128" width="10.85546875" style="850"/>
    <col min="16129" max="16129" width="6.7109375" style="850" customWidth="1"/>
    <col min="16130" max="16130" width="22" style="850" customWidth="1"/>
    <col min="16131" max="16131" width="6" style="850" customWidth="1"/>
    <col min="16132" max="16135" width="11.28515625" style="850" customWidth="1"/>
    <col min="16136" max="16384" width="10.85546875" style="850"/>
  </cols>
  <sheetData>
    <row r="2" spans="1:7" x14ac:dyDescent="0.2">
      <c r="A2" s="849" t="s">
        <v>2318</v>
      </c>
      <c r="C2" s="849" t="s">
        <v>2319</v>
      </c>
    </row>
    <row r="3" spans="1:7" x14ac:dyDescent="0.2">
      <c r="A3" s="849" t="s">
        <v>2320</v>
      </c>
      <c r="B3" s="849" t="s">
        <v>2321</v>
      </c>
      <c r="C3" s="849" t="s">
        <v>2322</v>
      </c>
      <c r="D3" s="849" t="s">
        <v>2323</v>
      </c>
      <c r="E3" s="849" t="s">
        <v>2324</v>
      </c>
      <c r="F3" s="849" t="s">
        <v>2325</v>
      </c>
      <c r="G3" s="849" t="s">
        <v>2326</v>
      </c>
    </row>
    <row r="4" spans="1:7" x14ac:dyDescent="0.2">
      <c r="A4" s="851" t="s">
        <v>2327</v>
      </c>
    </row>
    <row r="5" spans="1:7" x14ac:dyDescent="0.2">
      <c r="A5" s="852">
        <v>1112</v>
      </c>
      <c r="B5" s="851" t="s">
        <v>22</v>
      </c>
      <c r="C5" s="851" t="s">
        <v>2328</v>
      </c>
      <c r="D5" s="853">
        <v>40590.559999999998</v>
      </c>
      <c r="E5" s="853">
        <v>18682</v>
      </c>
      <c r="F5" s="853">
        <v>53509.51</v>
      </c>
      <c r="G5" s="853">
        <v>5763.05</v>
      </c>
    </row>
    <row r="6" spans="1:7" x14ac:dyDescent="0.2">
      <c r="A6" s="852">
        <v>1115</v>
      </c>
      <c r="B6" s="851" t="s">
        <v>2363</v>
      </c>
      <c r="C6" s="851" t="s">
        <v>2328</v>
      </c>
      <c r="D6" s="853">
        <v>7.94</v>
      </c>
      <c r="E6" s="853">
        <v>0</v>
      </c>
      <c r="F6" s="853">
        <v>0</v>
      </c>
      <c r="G6" s="853">
        <v>7.94</v>
      </c>
    </row>
    <row r="7" spans="1:7" x14ac:dyDescent="0.2">
      <c r="A7" s="852">
        <v>1122</v>
      </c>
      <c r="B7" s="851" t="s">
        <v>2329</v>
      </c>
      <c r="C7" s="851" t="s">
        <v>2328</v>
      </c>
      <c r="D7" s="853">
        <v>33923.21</v>
      </c>
      <c r="E7" s="853">
        <v>0</v>
      </c>
      <c r="F7" s="853">
        <v>0</v>
      </c>
      <c r="G7" s="853">
        <v>33923.21</v>
      </c>
    </row>
    <row r="8" spans="1:7" x14ac:dyDescent="0.2">
      <c r="A8" s="852">
        <v>1123</v>
      </c>
      <c r="B8" s="851" t="s">
        <v>2330</v>
      </c>
      <c r="C8" s="851" t="s">
        <v>2328</v>
      </c>
      <c r="D8" s="853">
        <v>3794907.73</v>
      </c>
      <c r="E8" s="853">
        <v>20000</v>
      </c>
      <c r="F8" s="853">
        <v>0</v>
      </c>
      <c r="G8" s="853">
        <v>3814907.73</v>
      </c>
    </row>
    <row r="9" spans="1:7" x14ac:dyDescent="0.2">
      <c r="A9" s="852">
        <v>1131</v>
      </c>
      <c r="B9" s="851" t="s">
        <v>2364</v>
      </c>
      <c r="C9" s="851" t="s">
        <v>2328</v>
      </c>
      <c r="D9" s="853">
        <v>922979.8</v>
      </c>
      <c r="E9" s="853">
        <v>0</v>
      </c>
      <c r="F9" s="853">
        <v>0</v>
      </c>
      <c r="G9" s="853">
        <v>922979.8</v>
      </c>
    </row>
    <row r="10" spans="1:7" x14ac:dyDescent="0.2">
      <c r="A10" s="852">
        <v>1241</v>
      </c>
      <c r="B10" s="851" t="s">
        <v>2331</v>
      </c>
      <c r="C10" s="851" t="s">
        <v>2328</v>
      </c>
      <c r="D10" s="853">
        <v>74840.61</v>
      </c>
      <c r="E10" s="853">
        <v>0</v>
      </c>
      <c r="F10" s="853">
        <v>0</v>
      </c>
      <c r="G10" s="853">
        <v>74840.61</v>
      </c>
    </row>
    <row r="11" spans="1:7" x14ac:dyDescent="0.2">
      <c r="A11" s="852">
        <v>1244</v>
      </c>
      <c r="B11" s="851" t="s">
        <v>2333</v>
      </c>
      <c r="C11" s="851" t="s">
        <v>2328</v>
      </c>
      <c r="D11" s="853">
        <v>66174.17</v>
      </c>
      <c r="E11" s="853">
        <v>0</v>
      </c>
      <c r="F11" s="853">
        <v>0</v>
      </c>
      <c r="G11" s="853">
        <v>66174.17</v>
      </c>
    </row>
    <row r="12" spans="1:7" x14ac:dyDescent="0.2">
      <c r="A12" s="852">
        <v>1246</v>
      </c>
      <c r="B12" s="851" t="s">
        <v>2334</v>
      </c>
      <c r="C12" s="851" t="s">
        <v>2328</v>
      </c>
      <c r="D12" s="853">
        <v>113091.89</v>
      </c>
      <c r="E12" s="853">
        <v>0</v>
      </c>
      <c r="F12" s="853">
        <v>0</v>
      </c>
      <c r="G12" s="853">
        <v>113091.89</v>
      </c>
    </row>
    <row r="13" spans="1:7" x14ac:dyDescent="0.2">
      <c r="A13" s="852">
        <v>1263</v>
      </c>
      <c r="B13" s="851" t="s">
        <v>2365</v>
      </c>
      <c r="C13" s="851" t="s">
        <v>2328</v>
      </c>
      <c r="D13" s="853">
        <v>-151229.82</v>
      </c>
      <c r="E13" s="853">
        <v>0</v>
      </c>
      <c r="F13" s="853">
        <v>0</v>
      </c>
      <c r="G13" s="853">
        <v>-151229.82</v>
      </c>
    </row>
    <row r="14" spans="1:7" x14ac:dyDescent="0.2">
      <c r="A14" s="852">
        <v>2111</v>
      </c>
      <c r="B14" s="851" t="s">
        <v>2335</v>
      </c>
      <c r="C14" s="851" t="s">
        <v>2336</v>
      </c>
      <c r="D14" s="853">
        <v>2500</v>
      </c>
      <c r="E14" s="853">
        <v>28535.8</v>
      </c>
      <c r="F14" s="853">
        <v>28535.8</v>
      </c>
      <c r="G14" s="853">
        <v>2500</v>
      </c>
    </row>
    <row r="15" spans="1:7" x14ac:dyDescent="0.2">
      <c r="A15" s="852">
        <v>2112</v>
      </c>
      <c r="B15" s="851" t="s">
        <v>1511</v>
      </c>
      <c r="C15" s="851" t="s">
        <v>2336</v>
      </c>
      <c r="D15" s="853">
        <v>1891666.67</v>
      </c>
      <c r="E15" s="853">
        <v>0</v>
      </c>
      <c r="F15" s="853">
        <v>1300</v>
      </c>
      <c r="G15" s="853">
        <v>1892966.67</v>
      </c>
    </row>
    <row r="16" spans="1:7" x14ac:dyDescent="0.2">
      <c r="A16" s="852">
        <v>2117</v>
      </c>
      <c r="B16" s="851" t="s">
        <v>2337</v>
      </c>
      <c r="C16" s="851" t="s">
        <v>2336</v>
      </c>
      <c r="D16" s="853">
        <v>557850.96</v>
      </c>
      <c r="E16" s="853">
        <v>0</v>
      </c>
      <c r="F16" s="853">
        <v>6095.9</v>
      </c>
      <c r="G16" s="853">
        <v>563946.86</v>
      </c>
    </row>
    <row r="17" spans="1:7" x14ac:dyDescent="0.2">
      <c r="A17" s="852">
        <v>2119</v>
      </c>
      <c r="B17" s="851" t="s">
        <v>2338</v>
      </c>
      <c r="C17" s="851" t="s">
        <v>2336</v>
      </c>
      <c r="D17" s="853">
        <v>4941852.03</v>
      </c>
      <c r="E17" s="853">
        <v>0</v>
      </c>
      <c r="F17" s="853">
        <v>0</v>
      </c>
      <c r="G17" s="853">
        <v>4941852.03</v>
      </c>
    </row>
    <row r="18" spans="1:7" x14ac:dyDescent="0.2">
      <c r="A18" s="852">
        <v>3110</v>
      </c>
      <c r="B18" s="851" t="s">
        <v>24</v>
      </c>
      <c r="C18" s="851" t="s">
        <v>2336</v>
      </c>
      <c r="D18" s="853">
        <v>133420</v>
      </c>
      <c r="E18" s="853">
        <v>0</v>
      </c>
      <c r="F18" s="853">
        <v>0</v>
      </c>
      <c r="G18" s="853">
        <v>133420</v>
      </c>
    </row>
    <row r="19" spans="1:7" x14ac:dyDescent="0.2">
      <c r="A19" s="852">
        <v>3220</v>
      </c>
      <c r="B19" s="851" t="s">
        <v>2340</v>
      </c>
      <c r="C19" s="851" t="s">
        <v>2336</v>
      </c>
      <c r="D19" s="853">
        <v>-2576943.7599999998</v>
      </c>
      <c r="E19" s="853">
        <v>0</v>
      </c>
      <c r="F19" s="853">
        <v>0</v>
      </c>
      <c r="G19" s="853">
        <v>-2576943.7599999998</v>
      </c>
    </row>
    <row r="20" spans="1:7" x14ac:dyDescent="0.2">
      <c r="A20" s="852">
        <v>4173</v>
      </c>
      <c r="B20" s="851" t="s">
        <v>2366</v>
      </c>
      <c r="C20" s="851" t="s">
        <v>2336</v>
      </c>
      <c r="D20" s="853">
        <v>3022906.75</v>
      </c>
      <c r="E20" s="853">
        <v>0</v>
      </c>
      <c r="F20" s="853">
        <v>0</v>
      </c>
      <c r="G20" s="853">
        <v>3022906.75</v>
      </c>
    </row>
    <row r="21" spans="1:7" x14ac:dyDescent="0.2">
      <c r="A21" s="852">
        <v>4221</v>
      </c>
      <c r="B21" s="851" t="s">
        <v>2341</v>
      </c>
      <c r="C21" s="851" t="s">
        <v>2336</v>
      </c>
      <c r="D21" s="853">
        <v>2804019.96</v>
      </c>
      <c r="E21" s="853">
        <v>0</v>
      </c>
      <c r="F21" s="853">
        <v>18682</v>
      </c>
      <c r="G21" s="853">
        <v>2822701.96</v>
      </c>
    </row>
    <row r="22" spans="1:7" x14ac:dyDescent="0.2">
      <c r="A22" s="852">
        <v>5111</v>
      </c>
      <c r="B22" s="851" t="s">
        <v>1512</v>
      </c>
      <c r="C22" s="851" t="s">
        <v>2328</v>
      </c>
      <c r="D22" s="853">
        <v>386583.48</v>
      </c>
      <c r="E22" s="853">
        <v>34022.699999999997</v>
      </c>
      <c r="F22" s="853">
        <v>0</v>
      </c>
      <c r="G22" s="853">
        <v>420606.18</v>
      </c>
    </row>
    <row r="23" spans="1:7" x14ac:dyDescent="0.2">
      <c r="A23" s="852">
        <v>5112</v>
      </c>
      <c r="B23" s="851" t="s">
        <v>1512</v>
      </c>
      <c r="C23" s="851" t="s">
        <v>2328</v>
      </c>
      <c r="D23" s="853">
        <v>465398.61</v>
      </c>
      <c r="E23" s="853">
        <v>0</v>
      </c>
      <c r="F23" s="853">
        <v>0</v>
      </c>
      <c r="G23" s="853">
        <v>465398.61</v>
      </c>
    </row>
    <row r="24" spans="1:7" x14ac:dyDescent="0.2">
      <c r="A24" s="852">
        <v>5113</v>
      </c>
      <c r="B24" s="851" t="s">
        <v>2483</v>
      </c>
      <c r="C24" s="851" t="s">
        <v>2328</v>
      </c>
      <c r="D24" s="853">
        <v>3289.42</v>
      </c>
      <c r="E24" s="853">
        <v>0</v>
      </c>
      <c r="F24" s="853">
        <v>0</v>
      </c>
      <c r="G24" s="853">
        <v>3289.42</v>
      </c>
    </row>
    <row r="25" spans="1:7" x14ac:dyDescent="0.2">
      <c r="A25" s="852">
        <v>5115</v>
      </c>
      <c r="B25" s="851" t="s">
        <v>2343</v>
      </c>
      <c r="C25" s="851" t="s">
        <v>2328</v>
      </c>
      <c r="D25" s="853">
        <v>77550.59</v>
      </c>
      <c r="E25" s="853">
        <v>0</v>
      </c>
      <c r="F25" s="853">
        <v>0</v>
      </c>
      <c r="G25" s="853">
        <v>77550.59</v>
      </c>
    </row>
    <row r="26" spans="1:7" x14ac:dyDescent="0.2">
      <c r="A26" s="852">
        <v>5121</v>
      </c>
      <c r="B26" s="851" t="s">
        <v>1513</v>
      </c>
      <c r="C26" s="851" t="s">
        <v>2328</v>
      </c>
      <c r="D26" s="853">
        <v>18190.52</v>
      </c>
      <c r="E26" s="853">
        <v>1718.51</v>
      </c>
      <c r="F26" s="853">
        <v>0</v>
      </c>
      <c r="G26" s="853">
        <v>19909.03</v>
      </c>
    </row>
    <row r="27" spans="1:7" x14ac:dyDescent="0.2">
      <c r="A27" s="852">
        <v>5122</v>
      </c>
      <c r="B27" s="851" t="s">
        <v>1514</v>
      </c>
      <c r="C27" s="851" t="s">
        <v>2328</v>
      </c>
      <c r="D27" s="853">
        <v>193017.60000000001</v>
      </c>
      <c r="E27" s="853">
        <v>0</v>
      </c>
      <c r="F27" s="853">
        <v>0</v>
      </c>
      <c r="G27" s="853">
        <v>193017.60000000001</v>
      </c>
    </row>
    <row r="28" spans="1:7" x14ac:dyDescent="0.2">
      <c r="A28" s="852">
        <v>5124</v>
      </c>
      <c r="B28" s="851" t="s">
        <v>2392</v>
      </c>
      <c r="C28" s="851" t="s">
        <v>2328</v>
      </c>
      <c r="D28" s="853">
        <v>5572.09</v>
      </c>
      <c r="E28" s="853">
        <v>0</v>
      </c>
      <c r="F28" s="853">
        <v>0</v>
      </c>
      <c r="G28" s="853">
        <v>5572.09</v>
      </c>
    </row>
    <row r="29" spans="1:7" x14ac:dyDescent="0.2">
      <c r="A29" s="852">
        <v>5126</v>
      </c>
      <c r="B29" s="851" t="s">
        <v>2346</v>
      </c>
      <c r="C29" s="851" t="s">
        <v>2328</v>
      </c>
      <c r="D29" s="853">
        <v>66150</v>
      </c>
      <c r="E29" s="853">
        <v>0</v>
      </c>
      <c r="F29" s="853">
        <v>0</v>
      </c>
      <c r="G29" s="853">
        <v>66150</v>
      </c>
    </row>
    <row r="30" spans="1:7" x14ac:dyDescent="0.2">
      <c r="A30" s="852">
        <v>5127</v>
      </c>
      <c r="B30" s="851" t="s">
        <v>2347</v>
      </c>
      <c r="C30" s="851" t="s">
        <v>2328</v>
      </c>
      <c r="D30" s="853">
        <v>5800</v>
      </c>
      <c r="E30" s="853">
        <v>0</v>
      </c>
      <c r="F30" s="853">
        <v>0</v>
      </c>
      <c r="G30" s="853">
        <v>5800</v>
      </c>
    </row>
    <row r="31" spans="1:7" x14ac:dyDescent="0.2">
      <c r="A31" s="852">
        <v>5129</v>
      </c>
      <c r="B31" s="851" t="s">
        <v>2367</v>
      </c>
      <c r="C31" s="851" t="s">
        <v>2328</v>
      </c>
      <c r="D31" s="853">
        <v>9105.9500000000007</v>
      </c>
      <c r="E31" s="853">
        <v>0</v>
      </c>
      <c r="F31" s="853">
        <v>0</v>
      </c>
      <c r="G31" s="853">
        <v>9105.9500000000007</v>
      </c>
    </row>
    <row r="32" spans="1:7" x14ac:dyDescent="0.2">
      <c r="A32" s="852">
        <v>5131</v>
      </c>
      <c r="B32" s="851" t="s">
        <v>1526</v>
      </c>
      <c r="C32" s="851" t="s">
        <v>2328</v>
      </c>
      <c r="D32" s="853">
        <v>4884.3599999999997</v>
      </c>
      <c r="E32" s="853">
        <v>0</v>
      </c>
      <c r="F32" s="853">
        <v>0</v>
      </c>
      <c r="G32" s="853">
        <v>4884.3599999999997</v>
      </c>
    </row>
    <row r="33" spans="1:7" x14ac:dyDescent="0.2">
      <c r="A33" s="852">
        <v>5132</v>
      </c>
      <c r="B33" s="851" t="s">
        <v>2368</v>
      </c>
      <c r="C33" s="851" t="s">
        <v>2328</v>
      </c>
      <c r="D33" s="853">
        <v>112825.56</v>
      </c>
      <c r="E33" s="853">
        <v>4300</v>
      </c>
      <c r="F33" s="853">
        <v>0</v>
      </c>
      <c r="G33" s="853">
        <v>117125.56</v>
      </c>
    </row>
    <row r="34" spans="1:7" x14ac:dyDescent="0.2">
      <c r="A34" s="852">
        <v>5133</v>
      </c>
      <c r="B34" s="851" t="s">
        <v>2348</v>
      </c>
      <c r="C34" s="851" t="s">
        <v>2328</v>
      </c>
      <c r="D34" s="853">
        <v>105920.12</v>
      </c>
      <c r="E34" s="853">
        <v>0</v>
      </c>
      <c r="F34" s="853">
        <v>0</v>
      </c>
      <c r="G34" s="853">
        <v>105920.12</v>
      </c>
    </row>
    <row r="35" spans="1:7" x14ac:dyDescent="0.2">
      <c r="A35" s="852">
        <v>5134</v>
      </c>
      <c r="B35" s="851" t="s">
        <v>2349</v>
      </c>
      <c r="C35" s="851" t="s">
        <v>2328</v>
      </c>
      <c r="D35" s="853">
        <v>12180.24</v>
      </c>
      <c r="E35" s="853">
        <v>255.2</v>
      </c>
      <c r="F35" s="853">
        <v>0</v>
      </c>
      <c r="G35" s="853">
        <v>12435.44</v>
      </c>
    </row>
    <row r="36" spans="1:7" x14ac:dyDescent="0.2">
      <c r="A36" s="852">
        <v>5135</v>
      </c>
      <c r="B36" s="851" t="s">
        <v>2317</v>
      </c>
      <c r="C36" s="851" t="s">
        <v>2328</v>
      </c>
      <c r="D36" s="853">
        <v>142112.54999999999</v>
      </c>
      <c r="E36" s="853">
        <v>0</v>
      </c>
      <c r="F36" s="853">
        <v>0</v>
      </c>
      <c r="G36" s="853">
        <v>142112.54999999999</v>
      </c>
    </row>
    <row r="37" spans="1:7" x14ac:dyDescent="0.2">
      <c r="A37" s="852">
        <v>5136</v>
      </c>
      <c r="B37" s="851" t="s">
        <v>2350</v>
      </c>
      <c r="C37" s="851" t="s">
        <v>2328</v>
      </c>
      <c r="D37" s="853">
        <v>59999.99</v>
      </c>
      <c r="E37" s="853">
        <v>0</v>
      </c>
      <c r="F37" s="853">
        <v>0</v>
      </c>
      <c r="G37" s="853">
        <v>59999.99</v>
      </c>
    </row>
    <row r="38" spans="1:7" x14ac:dyDescent="0.2">
      <c r="A38" s="852">
        <v>5137</v>
      </c>
      <c r="B38" s="851" t="s">
        <v>2369</v>
      </c>
      <c r="C38" s="851" t="s">
        <v>2328</v>
      </c>
      <c r="D38" s="853">
        <v>7781.79</v>
      </c>
      <c r="E38" s="853">
        <v>0</v>
      </c>
      <c r="F38" s="853">
        <v>0</v>
      </c>
      <c r="G38" s="853">
        <v>7781.79</v>
      </c>
    </row>
    <row r="39" spans="1:7" x14ac:dyDescent="0.2">
      <c r="A39" s="852">
        <v>5138</v>
      </c>
      <c r="B39" s="851" t="s">
        <v>1515</v>
      </c>
      <c r="C39" s="851" t="s">
        <v>2328</v>
      </c>
      <c r="D39" s="853">
        <v>4199990.6500000004</v>
      </c>
      <c r="E39" s="853">
        <v>0</v>
      </c>
      <c r="F39" s="853">
        <v>0</v>
      </c>
      <c r="G39" s="853">
        <v>4199990.6500000004</v>
      </c>
    </row>
    <row r="40" spans="1:7" x14ac:dyDescent="0.2">
      <c r="A40" s="852">
        <v>5139</v>
      </c>
      <c r="B40" s="851" t="s">
        <v>1718</v>
      </c>
      <c r="C40" s="851" t="s">
        <v>2328</v>
      </c>
      <c r="D40" s="853">
        <v>5633</v>
      </c>
      <c r="E40" s="853">
        <v>609</v>
      </c>
      <c r="F40" s="853">
        <v>0</v>
      </c>
      <c r="G40" s="853">
        <v>6242</v>
      </c>
    </row>
    <row r="41" spans="1:7" x14ac:dyDescent="0.2">
      <c r="A41" s="852">
        <v>8110</v>
      </c>
      <c r="B41" s="851" t="s">
        <v>1516</v>
      </c>
      <c r="C41" s="851" t="s">
        <v>2328</v>
      </c>
      <c r="D41" s="853">
        <v>5784319.25</v>
      </c>
      <c r="E41" s="853">
        <v>266633.25</v>
      </c>
      <c r="F41" s="853">
        <v>0</v>
      </c>
      <c r="G41" s="853">
        <v>6050952.5</v>
      </c>
    </row>
    <row r="42" spans="1:7" x14ac:dyDescent="0.2">
      <c r="A42" s="852">
        <v>8120</v>
      </c>
      <c r="B42" s="851" t="s">
        <v>1517</v>
      </c>
      <c r="C42" s="851" t="s">
        <v>2336</v>
      </c>
      <c r="D42" s="853">
        <v>-42607.46</v>
      </c>
      <c r="E42" s="853">
        <v>18682</v>
      </c>
      <c r="F42" s="853">
        <v>266633.25</v>
      </c>
      <c r="G42" s="853">
        <v>205343.79</v>
      </c>
    </row>
    <row r="43" spans="1:7" x14ac:dyDescent="0.2">
      <c r="A43" s="852">
        <v>8140</v>
      </c>
      <c r="B43" s="851" t="s">
        <v>1518</v>
      </c>
      <c r="C43" s="851" t="s">
        <v>2336</v>
      </c>
      <c r="D43" s="853">
        <v>0</v>
      </c>
      <c r="E43" s="853">
        <v>18682</v>
      </c>
      <c r="F43" s="853">
        <v>18682</v>
      </c>
      <c r="G43" s="853">
        <v>0</v>
      </c>
    </row>
    <row r="44" spans="1:7" x14ac:dyDescent="0.2">
      <c r="A44" s="852">
        <v>8150</v>
      </c>
      <c r="B44" s="851" t="s">
        <v>1519</v>
      </c>
      <c r="C44" s="851" t="s">
        <v>2336</v>
      </c>
      <c r="D44" s="853">
        <v>5826926.71</v>
      </c>
      <c r="E44" s="853">
        <v>0</v>
      </c>
      <c r="F44" s="853">
        <v>18682</v>
      </c>
      <c r="G44" s="853">
        <v>5845608.71</v>
      </c>
    </row>
    <row r="45" spans="1:7" x14ac:dyDescent="0.2">
      <c r="A45" s="852">
        <v>8210</v>
      </c>
      <c r="B45" s="851" t="s">
        <v>1520</v>
      </c>
      <c r="C45" s="851" t="s">
        <v>2336</v>
      </c>
      <c r="D45" s="853">
        <v>6129582</v>
      </c>
      <c r="E45" s="853">
        <v>0</v>
      </c>
      <c r="F45" s="853">
        <v>126934</v>
      </c>
      <c r="G45" s="853">
        <v>6256516</v>
      </c>
    </row>
    <row r="46" spans="1:7" x14ac:dyDescent="0.2">
      <c r="A46" s="852">
        <v>8220</v>
      </c>
      <c r="B46" s="851" t="s">
        <v>1521</v>
      </c>
      <c r="C46" s="851" t="s">
        <v>2328</v>
      </c>
      <c r="D46" s="853">
        <v>247595.48</v>
      </c>
      <c r="E46" s="853">
        <v>126934</v>
      </c>
      <c r="F46" s="853">
        <v>40905.410000000003</v>
      </c>
      <c r="G46" s="853">
        <v>333624.07</v>
      </c>
    </row>
    <row r="47" spans="1:7" x14ac:dyDescent="0.2">
      <c r="A47" s="852">
        <v>8240</v>
      </c>
      <c r="B47" s="851" t="s">
        <v>1522</v>
      </c>
      <c r="C47" s="851" t="s">
        <v>2328</v>
      </c>
      <c r="D47" s="853">
        <v>0</v>
      </c>
      <c r="E47" s="853">
        <v>40905.410000000003</v>
      </c>
      <c r="F47" s="853">
        <v>40905.410000000003</v>
      </c>
      <c r="G47" s="853">
        <v>0</v>
      </c>
    </row>
    <row r="48" spans="1:7" x14ac:dyDescent="0.2">
      <c r="A48" s="852">
        <v>8250</v>
      </c>
      <c r="B48" s="851" t="s">
        <v>1523</v>
      </c>
      <c r="C48" s="851" t="s">
        <v>2328</v>
      </c>
      <c r="D48" s="853">
        <v>0</v>
      </c>
      <c r="E48" s="853">
        <v>40905.410000000003</v>
      </c>
      <c r="F48" s="853">
        <v>40905.410000000003</v>
      </c>
      <c r="G48" s="853">
        <v>0</v>
      </c>
    </row>
    <row r="49" spans="1:7" x14ac:dyDescent="0.2">
      <c r="A49" s="852">
        <v>8260</v>
      </c>
      <c r="B49" s="851" t="s">
        <v>1524</v>
      </c>
      <c r="C49" s="851" t="s">
        <v>2328</v>
      </c>
      <c r="D49" s="853">
        <v>0</v>
      </c>
      <c r="E49" s="853">
        <v>40905.410000000003</v>
      </c>
      <c r="F49" s="853">
        <v>40905.410000000003</v>
      </c>
      <c r="G49" s="853">
        <v>0</v>
      </c>
    </row>
    <row r="50" spans="1:7" x14ac:dyDescent="0.2">
      <c r="A50" s="852">
        <v>8270</v>
      </c>
      <c r="B50" s="851" t="s">
        <v>1525</v>
      </c>
      <c r="C50" s="851" t="s">
        <v>2328</v>
      </c>
      <c r="D50" s="853">
        <v>5881986.5199999996</v>
      </c>
      <c r="E50" s="853">
        <v>40905.410000000003</v>
      </c>
      <c r="F50" s="853">
        <v>0</v>
      </c>
      <c r="G50" s="853">
        <v>5922891.9299999997</v>
      </c>
    </row>
    <row r="51" spans="1:7" x14ac:dyDescent="0.2">
      <c r="A51" s="851" t="s">
        <v>2355</v>
      </c>
      <c r="B51" s="853">
        <v>22691173.859999999</v>
      </c>
      <c r="C51" s="853">
        <v>702676.1</v>
      </c>
      <c r="D51" s="853">
        <v>702676.1</v>
      </c>
      <c r="E51" s="853">
        <v>23110819.010000002</v>
      </c>
    </row>
    <row r="52" spans="1:7" x14ac:dyDescent="0.2">
      <c r="A52" s="853">
        <v>22691173.859999999</v>
      </c>
      <c r="B52" s="851" t="s">
        <v>2327</v>
      </c>
      <c r="C52" s="851" t="s">
        <v>2327</v>
      </c>
      <c r="D52" s="853">
        <v>23110819.010000002</v>
      </c>
    </row>
  </sheetData>
  <pageMargins left="1.5" right="1.5" top="1.5" bottom="1.5" header="0.5" footer="0.5"/>
  <pageSetup scale="77" orientation="portrait" horizontalDpi="0" verticalDpi="0"/>
  <headerFooter>
    <oddFooter>SuperCONTABILIDAD 2019   22/01/20 11:09   ref:4019168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workbookViewId="0">
      <selection activeCell="F16" sqref="F16"/>
    </sheetView>
  </sheetViews>
  <sheetFormatPr baseColWidth="10" defaultRowHeight="11.25" x14ac:dyDescent="0.2"/>
  <cols>
    <col min="1" max="1" width="6.7109375" style="850" customWidth="1"/>
    <col min="2" max="2" width="22" style="850" customWidth="1"/>
    <col min="3" max="3" width="6" style="850" customWidth="1"/>
    <col min="4" max="7" width="11.28515625" style="850" customWidth="1"/>
    <col min="8" max="256" width="10.85546875" style="850"/>
    <col min="257" max="257" width="6.7109375" style="850" customWidth="1"/>
    <col min="258" max="258" width="22" style="850" customWidth="1"/>
    <col min="259" max="259" width="6" style="850" customWidth="1"/>
    <col min="260" max="263" width="11.28515625" style="850" customWidth="1"/>
    <col min="264" max="512" width="10.85546875" style="850"/>
    <col min="513" max="513" width="6.7109375" style="850" customWidth="1"/>
    <col min="514" max="514" width="22" style="850" customWidth="1"/>
    <col min="515" max="515" width="6" style="850" customWidth="1"/>
    <col min="516" max="519" width="11.28515625" style="850" customWidth="1"/>
    <col min="520" max="768" width="10.85546875" style="850"/>
    <col min="769" max="769" width="6.7109375" style="850" customWidth="1"/>
    <col min="770" max="770" width="22" style="850" customWidth="1"/>
    <col min="771" max="771" width="6" style="850" customWidth="1"/>
    <col min="772" max="775" width="11.28515625" style="850" customWidth="1"/>
    <col min="776" max="1024" width="10.85546875" style="850"/>
    <col min="1025" max="1025" width="6.7109375" style="850" customWidth="1"/>
    <col min="1026" max="1026" width="22" style="850" customWidth="1"/>
    <col min="1027" max="1027" width="6" style="850" customWidth="1"/>
    <col min="1028" max="1031" width="11.28515625" style="850" customWidth="1"/>
    <col min="1032" max="1280" width="10.85546875" style="850"/>
    <col min="1281" max="1281" width="6.7109375" style="850" customWidth="1"/>
    <col min="1282" max="1282" width="22" style="850" customWidth="1"/>
    <col min="1283" max="1283" width="6" style="850" customWidth="1"/>
    <col min="1284" max="1287" width="11.28515625" style="850" customWidth="1"/>
    <col min="1288" max="1536" width="10.85546875" style="850"/>
    <col min="1537" max="1537" width="6.7109375" style="850" customWidth="1"/>
    <col min="1538" max="1538" width="22" style="850" customWidth="1"/>
    <col min="1539" max="1539" width="6" style="850" customWidth="1"/>
    <col min="1540" max="1543" width="11.28515625" style="850" customWidth="1"/>
    <col min="1544" max="1792" width="10.85546875" style="850"/>
    <col min="1793" max="1793" width="6.7109375" style="850" customWidth="1"/>
    <col min="1794" max="1794" width="22" style="850" customWidth="1"/>
    <col min="1795" max="1795" width="6" style="850" customWidth="1"/>
    <col min="1796" max="1799" width="11.28515625" style="850" customWidth="1"/>
    <col min="1800" max="2048" width="10.85546875" style="850"/>
    <col min="2049" max="2049" width="6.7109375" style="850" customWidth="1"/>
    <col min="2050" max="2050" width="22" style="850" customWidth="1"/>
    <col min="2051" max="2051" width="6" style="850" customWidth="1"/>
    <col min="2052" max="2055" width="11.28515625" style="850" customWidth="1"/>
    <col min="2056" max="2304" width="10.85546875" style="850"/>
    <col min="2305" max="2305" width="6.7109375" style="850" customWidth="1"/>
    <col min="2306" max="2306" width="22" style="850" customWidth="1"/>
    <col min="2307" max="2307" width="6" style="850" customWidth="1"/>
    <col min="2308" max="2311" width="11.28515625" style="850" customWidth="1"/>
    <col min="2312" max="2560" width="10.85546875" style="850"/>
    <col min="2561" max="2561" width="6.7109375" style="850" customWidth="1"/>
    <col min="2562" max="2562" width="22" style="850" customWidth="1"/>
    <col min="2563" max="2563" width="6" style="850" customWidth="1"/>
    <col min="2564" max="2567" width="11.28515625" style="850" customWidth="1"/>
    <col min="2568" max="2816" width="10.85546875" style="850"/>
    <col min="2817" max="2817" width="6.7109375" style="850" customWidth="1"/>
    <col min="2818" max="2818" width="22" style="850" customWidth="1"/>
    <col min="2819" max="2819" width="6" style="850" customWidth="1"/>
    <col min="2820" max="2823" width="11.28515625" style="850" customWidth="1"/>
    <col min="2824" max="3072" width="10.85546875" style="850"/>
    <col min="3073" max="3073" width="6.7109375" style="850" customWidth="1"/>
    <col min="3074" max="3074" width="22" style="850" customWidth="1"/>
    <col min="3075" max="3075" width="6" style="850" customWidth="1"/>
    <col min="3076" max="3079" width="11.28515625" style="850" customWidth="1"/>
    <col min="3080" max="3328" width="10.85546875" style="850"/>
    <col min="3329" max="3329" width="6.7109375" style="850" customWidth="1"/>
    <col min="3330" max="3330" width="22" style="850" customWidth="1"/>
    <col min="3331" max="3331" width="6" style="850" customWidth="1"/>
    <col min="3332" max="3335" width="11.28515625" style="850" customWidth="1"/>
    <col min="3336" max="3584" width="10.85546875" style="850"/>
    <col min="3585" max="3585" width="6.7109375" style="850" customWidth="1"/>
    <col min="3586" max="3586" width="22" style="850" customWidth="1"/>
    <col min="3587" max="3587" width="6" style="850" customWidth="1"/>
    <col min="3588" max="3591" width="11.28515625" style="850" customWidth="1"/>
    <col min="3592" max="3840" width="10.85546875" style="850"/>
    <col min="3841" max="3841" width="6.7109375" style="850" customWidth="1"/>
    <col min="3842" max="3842" width="22" style="850" customWidth="1"/>
    <col min="3843" max="3843" width="6" style="850" customWidth="1"/>
    <col min="3844" max="3847" width="11.28515625" style="850" customWidth="1"/>
    <col min="3848" max="4096" width="10.85546875" style="850"/>
    <col min="4097" max="4097" width="6.7109375" style="850" customWidth="1"/>
    <col min="4098" max="4098" width="22" style="850" customWidth="1"/>
    <col min="4099" max="4099" width="6" style="850" customWidth="1"/>
    <col min="4100" max="4103" width="11.28515625" style="850" customWidth="1"/>
    <col min="4104" max="4352" width="10.85546875" style="850"/>
    <col min="4353" max="4353" width="6.7109375" style="850" customWidth="1"/>
    <col min="4354" max="4354" width="22" style="850" customWidth="1"/>
    <col min="4355" max="4355" width="6" style="850" customWidth="1"/>
    <col min="4356" max="4359" width="11.28515625" style="850" customWidth="1"/>
    <col min="4360" max="4608" width="10.85546875" style="850"/>
    <col min="4609" max="4609" width="6.7109375" style="850" customWidth="1"/>
    <col min="4610" max="4610" width="22" style="850" customWidth="1"/>
    <col min="4611" max="4611" width="6" style="850" customWidth="1"/>
    <col min="4612" max="4615" width="11.28515625" style="850" customWidth="1"/>
    <col min="4616" max="4864" width="10.85546875" style="850"/>
    <col min="4865" max="4865" width="6.7109375" style="850" customWidth="1"/>
    <col min="4866" max="4866" width="22" style="850" customWidth="1"/>
    <col min="4867" max="4867" width="6" style="850" customWidth="1"/>
    <col min="4868" max="4871" width="11.28515625" style="850" customWidth="1"/>
    <col min="4872" max="5120" width="10.85546875" style="850"/>
    <col min="5121" max="5121" width="6.7109375" style="850" customWidth="1"/>
    <col min="5122" max="5122" width="22" style="850" customWidth="1"/>
    <col min="5123" max="5123" width="6" style="850" customWidth="1"/>
    <col min="5124" max="5127" width="11.28515625" style="850" customWidth="1"/>
    <col min="5128" max="5376" width="10.85546875" style="850"/>
    <col min="5377" max="5377" width="6.7109375" style="850" customWidth="1"/>
    <col min="5378" max="5378" width="22" style="850" customWidth="1"/>
    <col min="5379" max="5379" width="6" style="850" customWidth="1"/>
    <col min="5380" max="5383" width="11.28515625" style="850" customWidth="1"/>
    <col min="5384" max="5632" width="10.85546875" style="850"/>
    <col min="5633" max="5633" width="6.7109375" style="850" customWidth="1"/>
    <col min="5634" max="5634" width="22" style="850" customWidth="1"/>
    <col min="5635" max="5635" width="6" style="850" customWidth="1"/>
    <col min="5636" max="5639" width="11.28515625" style="850" customWidth="1"/>
    <col min="5640" max="5888" width="10.85546875" style="850"/>
    <col min="5889" max="5889" width="6.7109375" style="850" customWidth="1"/>
    <col min="5890" max="5890" width="22" style="850" customWidth="1"/>
    <col min="5891" max="5891" width="6" style="850" customWidth="1"/>
    <col min="5892" max="5895" width="11.28515625" style="850" customWidth="1"/>
    <col min="5896" max="6144" width="10.85546875" style="850"/>
    <col min="6145" max="6145" width="6.7109375" style="850" customWidth="1"/>
    <col min="6146" max="6146" width="22" style="850" customWidth="1"/>
    <col min="6147" max="6147" width="6" style="850" customWidth="1"/>
    <col min="6148" max="6151" width="11.28515625" style="850" customWidth="1"/>
    <col min="6152" max="6400" width="10.85546875" style="850"/>
    <col min="6401" max="6401" width="6.7109375" style="850" customWidth="1"/>
    <col min="6402" max="6402" width="22" style="850" customWidth="1"/>
    <col min="6403" max="6403" width="6" style="850" customWidth="1"/>
    <col min="6404" max="6407" width="11.28515625" style="850" customWidth="1"/>
    <col min="6408" max="6656" width="10.85546875" style="850"/>
    <col min="6657" max="6657" width="6.7109375" style="850" customWidth="1"/>
    <col min="6658" max="6658" width="22" style="850" customWidth="1"/>
    <col min="6659" max="6659" width="6" style="850" customWidth="1"/>
    <col min="6660" max="6663" width="11.28515625" style="850" customWidth="1"/>
    <col min="6664" max="6912" width="10.85546875" style="850"/>
    <col min="6913" max="6913" width="6.7109375" style="850" customWidth="1"/>
    <col min="6914" max="6914" width="22" style="850" customWidth="1"/>
    <col min="6915" max="6915" width="6" style="850" customWidth="1"/>
    <col min="6916" max="6919" width="11.28515625" style="850" customWidth="1"/>
    <col min="6920" max="7168" width="10.85546875" style="850"/>
    <col min="7169" max="7169" width="6.7109375" style="850" customWidth="1"/>
    <col min="7170" max="7170" width="22" style="850" customWidth="1"/>
    <col min="7171" max="7171" width="6" style="850" customWidth="1"/>
    <col min="7172" max="7175" width="11.28515625" style="850" customWidth="1"/>
    <col min="7176" max="7424" width="10.85546875" style="850"/>
    <col min="7425" max="7425" width="6.7109375" style="850" customWidth="1"/>
    <col min="7426" max="7426" width="22" style="850" customWidth="1"/>
    <col min="7427" max="7427" width="6" style="850" customWidth="1"/>
    <col min="7428" max="7431" width="11.28515625" style="850" customWidth="1"/>
    <col min="7432" max="7680" width="10.85546875" style="850"/>
    <col min="7681" max="7681" width="6.7109375" style="850" customWidth="1"/>
    <col min="7682" max="7682" width="22" style="850" customWidth="1"/>
    <col min="7683" max="7683" width="6" style="850" customWidth="1"/>
    <col min="7684" max="7687" width="11.28515625" style="850" customWidth="1"/>
    <col min="7688" max="7936" width="10.85546875" style="850"/>
    <col min="7937" max="7937" width="6.7109375" style="850" customWidth="1"/>
    <col min="7938" max="7938" width="22" style="850" customWidth="1"/>
    <col min="7939" max="7939" width="6" style="850" customWidth="1"/>
    <col min="7940" max="7943" width="11.28515625" style="850" customWidth="1"/>
    <col min="7944" max="8192" width="10.85546875" style="850"/>
    <col min="8193" max="8193" width="6.7109375" style="850" customWidth="1"/>
    <col min="8194" max="8194" width="22" style="850" customWidth="1"/>
    <col min="8195" max="8195" width="6" style="850" customWidth="1"/>
    <col min="8196" max="8199" width="11.28515625" style="850" customWidth="1"/>
    <col min="8200" max="8448" width="10.85546875" style="850"/>
    <col min="8449" max="8449" width="6.7109375" style="850" customWidth="1"/>
    <col min="8450" max="8450" width="22" style="850" customWidth="1"/>
    <col min="8451" max="8451" width="6" style="850" customWidth="1"/>
    <col min="8452" max="8455" width="11.28515625" style="850" customWidth="1"/>
    <col min="8456" max="8704" width="10.85546875" style="850"/>
    <col min="8705" max="8705" width="6.7109375" style="850" customWidth="1"/>
    <col min="8706" max="8706" width="22" style="850" customWidth="1"/>
    <col min="8707" max="8707" width="6" style="850" customWidth="1"/>
    <col min="8708" max="8711" width="11.28515625" style="850" customWidth="1"/>
    <col min="8712" max="8960" width="10.85546875" style="850"/>
    <col min="8961" max="8961" width="6.7109375" style="850" customWidth="1"/>
    <col min="8962" max="8962" width="22" style="850" customWidth="1"/>
    <col min="8963" max="8963" width="6" style="850" customWidth="1"/>
    <col min="8964" max="8967" width="11.28515625" style="850" customWidth="1"/>
    <col min="8968" max="9216" width="10.85546875" style="850"/>
    <col min="9217" max="9217" width="6.7109375" style="850" customWidth="1"/>
    <col min="9218" max="9218" width="22" style="850" customWidth="1"/>
    <col min="9219" max="9219" width="6" style="850" customWidth="1"/>
    <col min="9220" max="9223" width="11.28515625" style="850" customWidth="1"/>
    <col min="9224" max="9472" width="10.85546875" style="850"/>
    <col min="9473" max="9473" width="6.7109375" style="850" customWidth="1"/>
    <col min="9474" max="9474" width="22" style="850" customWidth="1"/>
    <col min="9475" max="9475" width="6" style="850" customWidth="1"/>
    <col min="9476" max="9479" width="11.28515625" style="850" customWidth="1"/>
    <col min="9480" max="9728" width="10.85546875" style="850"/>
    <col min="9729" max="9729" width="6.7109375" style="850" customWidth="1"/>
    <col min="9730" max="9730" width="22" style="850" customWidth="1"/>
    <col min="9731" max="9731" width="6" style="850" customWidth="1"/>
    <col min="9732" max="9735" width="11.28515625" style="850" customWidth="1"/>
    <col min="9736" max="9984" width="10.85546875" style="850"/>
    <col min="9985" max="9985" width="6.7109375" style="850" customWidth="1"/>
    <col min="9986" max="9986" width="22" style="850" customWidth="1"/>
    <col min="9987" max="9987" width="6" style="850" customWidth="1"/>
    <col min="9988" max="9991" width="11.28515625" style="850" customWidth="1"/>
    <col min="9992" max="10240" width="10.85546875" style="850"/>
    <col min="10241" max="10241" width="6.7109375" style="850" customWidth="1"/>
    <col min="10242" max="10242" width="22" style="850" customWidth="1"/>
    <col min="10243" max="10243" width="6" style="850" customWidth="1"/>
    <col min="10244" max="10247" width="11.28515625" style="850" customWidth="1"/>
    <col min="10248" max="10496" width="10.85546875" style="850"/>
    <col min="10497" max="10497" width="6.7109375" style="850" customWidth="1"/>
    <col min="10498" max="10498" width="22" style="850" customWidth="1"/>
    <col min="10499" max="10499" width="6" style="850" customWidth="1"/>
    <col min="10500" max="10503" width="11.28515625" style="850" customWidth="1"/>
    <col min="10504" max="10752" width="10.85546875" style="850"/>
    <col min="10753" max="10753" width="6.7109375" style="850" customWidth="1"/>
    <col min="10754" max="10754" width="22" style="850" customWidth="1"/>
    <col min="10755" max="10755" width="6" style="850" customWidth="1"/>
    <col min="10756" max="10759" width="11.28515625" style="850" customWidth="1"/>
    <col min="10760" max="11008" width="10.85546875" style="850"/>
    <col min="11009" max="11009" width="6.7109375" style="850" customWidth="1"/>
    <col min="11010" max="11010" width="22" style="850" customWidth="1"/>
    <col min="11011" max="11011" width="6" style="850" customWidth="1"/>
    <col min="11012" max="11015" width="11.28515625" style="850" customWidth="1"/>
    <col min="11016" max="11264" width="10.85546875" style="850"/>
    <col min="11265" max="11265" width="6.7109375" style="850" customWidth="1"/>
    <col min="11266" max="11266" width="22" style="850" customWidth="1"/>
    <col min="11267" max="11267" width="6" style="850" customWidth="1"/>
    <col min="11268" max="11271" width="11.28515625" style="850" customWidth="1"/>
    <col min="11272" max="11520" width="10.85546875" style="850"/>
    <col min="11521" max="11521" width="6.7109375" style="850" customWidth="1"/>
    <col min="11522" max="11522" width="22" style="850" customWidth="1"/>
    <col min="11523" max="11523" width="6" style="850" customWidth="1"/>
    <col min="11524" max="11527" width="11.28515625" style="850" customWidth="1"/>
    <col min="11528" max="11776" width="10.85546875" style="850"/>
    <col min="11777" max="11777" width="6.7109375" style="850" customWidth="1"/>
    <col min="11778" max="11778" width="22" style="850" customWidth="1"/>
    <col min="11779" max="11779" width="6" style="850" customWidth="1"/>
    <col min="11780" max="11783" width="11.28515625" style="850" customWidth="1"/>
    <col min="11784" max="12032" width="10.85546875" style="850"/>
    <col min="12033" max="12033" width="6.7109375" style="850" customWidth="1"/>
    <col min="12034" max="12034" width="22" style="850" customWidth="1"/>
    <col min="12035" max="12035" width="6" style="850" customWidth="1"/>
    <col min="12036" max="12039" width="11.28515625" style="850" customWidth="1"/>
    <col min="12040" max="12288" width="10.85546875" style="850"/>
    <col min="12289" max="12289" width="6.7109375" style="850" customWidth="1"/>
    <col min="12290" max="12290" width="22" style="850" customWidth="1"/>
    <col min="12291" max="12291" width="6" style="850" customWidth="1"/>
    <col min="12292" max="12295" width="11.28515625" style="850" customWidth="1"/>
    <col min="12296" max="12544" width="10.85546875" style="850"/>
    <col min="12545" max="12545" width="6.7109375" style="850" customWidth="1"/>
    <col min="12546" max="12546" width="22" style="850" customWidth="1"/>
    <col min="12547" max="12547" width="6" style="850" customWidth="1"/>
    <col min="12548" max="12551" width="11.28515625" style="850" customWidth="1"/>
    <col min="12552" max="12800" width="10.85546875" style="850"/>
    <col min="12801" max="12801" width="6.7109375" style="850" customWidth="1"/>
    <col min="12802" max="12802" width="22" style="850" customWidth="1"/>
    <col min="12803" max="12803" width="6" style="850" customWidth="1"/>
    <col min="12804" max="12807" width="11.28515625" style="850" customWidth="1"/>
    <col min="12808" max="13056" width="10.85546875" style="850"/>
    <col min="13057" max="13057" width="6.7109375" style="850" customWidth="1"/>
    <col min="13058" max="13058" width="22" style="850" customWidth="1"/>
    <col min="13059" max="13059" width="6" style="850" customWidth="1"/>
    <col min="13060" max="13063" width="11.28515625" style="850" customWidth="1"/>
    <col min="13064" max="13312" width="10.85546875" style="850"/>
    <col min="13313" max="13313" width="6.7109375" style="850" customWidth="1"/>
    <col min="13314" max="13314" width="22" style="850" customWidth="1"/>
    <col min="13315" max="13315" width="6" style="850" customWidth="1"/>
    <col min="13316" max="13319" width="11.28515625" style="850" customWidth="1"/>
    <col min="13320" max="13568" width="10.85546875" style="850"/>
    <col min="13569" max="13569" width="6.7109375" style="850" customWidth="1"/>
    <col min="13570" max="13570" width="22" style="850" customWidth="1"/>
    <col min="13571" max="13571" width="6" style="850" customWidth="1"/>
    <col min="13572" max="13575" width="11.28515625" style="850" customWidth="1"/>
    <col min="13576" max="13824" width="10.85546875" style="850"/>
    <col min="13825" max="13825" width="6.7109375" style="850" customWidth="1"/>
    <col min="13826" max="13826" width="22" style="850" customWidth="1"/>
    <col min="13827" max="13827" width="6" style="850" customWidth="1"/>
    <col min="13828" max="13831" width="11.28515625" style="850" customWidth="1"/>
    <col min="13832" max="14080" width="10.85546875" style="850"/>
    <col min="14081" max="14081" width="6.7109375" style="850" customWidth="1"/>
    <col min="14082" max="14082" width="22" style="850" customWidth="1"/>
    <col min="14083" max="14083" width="6" style="850" customWidth="1"/>
    <col min="14084" max="14087" width="11.28515625" style="850" customWidth="1"/>
    <col min="14088" max="14336" width="10.85546875" style="850"/>
    <col min="14337" max="14337" width="6.7109375" style="850" customWidth="1"/>
    <col min="14338" max="14338" width="22" style="850" customWidth="1"/>
    <col min="14339" max="14339" width="6" style="850" customWidth="1"/>
    <col min="14340" max="14343" width="11.28515625" style="850" customWidth="1"/>
    <col min="14344" max="14592" width="10.85546875" style="850"/>
    <col min="14593" max="14593" width="6.7109375" style="850" customWidth="1"/>
    <col min="14594" max="14594" width="22" style="850" customWidth="1"/>
    <col min="14595" max="14595" width="6" style="850" customWidth="1"/>
    <col min="14596" max="14599" width="11.28515625" style="850" customWidth="1"/>
    <col min="14600" max="14848" width="10.85546875" style="850"/>
    <col min="14849" max="14849" width="6.7109375" style="850" customWidth="1"/>
    <col min="14850" max="14850" width="22" style="850" customWidth="1"/>
    <col min="14851" max="14851" width="6" style="850" customWidth="1"/>
    <col min="14852" max="14855" width="11.28515625" style="850" customWidth="1"/>
    <col min="14856" max="15104" width="10.85546875" style="850"/>
    <col min="15105" max="15105" width="6.7109375" style="850" customWidth="1"/>
    <col min="15106" max="15106" width="22" style="850" customWidth="1"/>
    <col min="15107" max="15107" width="6" style="850" customWidth="1"/>
    <col min="15108" max="15111" width="11.28515625" style="850" customWidth="1"/>
    <col min="15112" max="15360" width="10.85546875" style="850"/>
    <col min="15361" max="15361" width="6.7109375" style="850" customWidth="1"/>
    <col min="15362" max="15362" width="22" style="850" customWidth="1"/>
    <col min="15363" max="15363" width="6" style="850" customWidth="1"/>
    <col min="15364" max="15367" width="11.28515625" style="850" customWidth="1"/>
    <col min="15368" max="15616" width="10.85546875" style="850"/>
    <col min="15617" max="15617" width="6.7109375" style="850" customWidth="1"/>
    <col min="15618" max="15618" width="22" style="850" customWidth="1"/>
    <col min="15619" max="15619" width="6" style="850" customWidth="1"/>
    <col min="15620" max="15623" width="11.28515625" style="850" customWidth="1"/>
    <col min="15624" max="15872" width="10.85546875" style="850"/>
    <col min="15873" max="15873" width="6.7109375" style="850" customWidth="1"/>
    <col min="15874" max="15874" width="22" style="850" customWidth="1"/>
    <col min="15875" max="15875" width="6" style="850" customWidth="1"/>
    <col min="15876" max="15879" width="11.28515625" style="850" customWidth="1"/>
    <col min="15880" max="16128" width="10.85546875" style="850"/>
    <col min="16129" max="16129" width="6.7109375" style="850" customWidth="1"/>
    <col min="16130" max="16130" width="22" style="850" customWidth="1"/>
    <col min="16131" max="16131" width="6" style="850" customWidth="1"/>
    <col min="16132" max="16135" width="11.28515625" style="850" customWidth="1"/>
    <col min="16136" max="16384" width="10.85546875" style="850"/>
  </cols>
  <sheetData>
    <row r="2" spans="1:7" x14ac:dyDescent="0.2">
      <c r="A2" s="849" t="s">
        <v>2318</v>
      </c>
      <c r="C2" s="849" t="s">
        <v>2319</v>
      </c>
    </row>
    <row r="3" spans="1:7" x14ac:dyDescent="0.2">
      <c r="A3" s="849" t="s">
        <v>2320</v>
      </c>
      <c r="B3" s="849" t="s">
        <v>2321</v>
      </c>
      <c r="C3" s="849" t="s">
        <v>2322</v>
      </c>
      <c r="D3" s="849" t="s">
        <v>2323</v>
      </c>
      <c r="E3" s="849" t="s">
        <v>2324</v>
      </c>
      <c r="F3" s="849" t="s">
        <v>2325</v>
      </c>
      <c r="G3" s="849" t="s">
        <v>2326</v>
      </c>
    </row>
    <row r="4" spans="1:7" x14ac:dyDescent="0.2">
      <c r="A4" s="851" t="s">
        <v>2327</v>
      </c>
    </row>
    <row r="5" spans="1:7" x14ac:dyDescent="0.2">
      <c r="A5" s="852">
        <v>1112</v>
      </c>
      <c r="B5" s="851" t="s">
        <v>22</v>
      </c>
      <c r="C5" s="851" t="s">
        <v>2328</v>
      </c>
      <c r="D5" s="853">
        <v>5763.05</v>
      </c>
      <c r="E5" s="853">
        <v>37364</v>
      </c>
      <c r="F5" s="853">
        <v>36364</v>
      </c>
      <c r="G5" s="853">
        <v>6763.05</v>
      </c>
    </row>
    <row r="6" spans="1:7" x14ac:dyDescent="0.2">
      <c r="A6" s="852">
        <v>1115</v>
      </c>
      <c r="B6" s="851" t="s">
        <v>2363</v>
      </c>
      <c r="C6" s="851" t="s">
        <v>2328</v>
      </c>
      <c r="D6" s="853">
        <v>7.94</v>
      </c>
      <c r="E6" s="853">
        <v>0</v>
      </c>
      <c r="F6" s="853">
        <v>0</v>
      </c>
      <c r="G6" s="853">
        <v>7.94</v>
      </c>
    </row>
    <row r="7" spans="1:7" x14ac:dyDescent="0.2">
      <c r="A7" s="852">
        <v>1122</v>
      </c>
      <c r="B7" s="851" t="s">
        <v>2329</v>
      </c>
      <c r="C7" s="851" t="s">
        <v>2328</v>
      </c>
      <c r="D7" s="853">
        <v>33923.21</v>
      </c>
      <c r="E7" s="853">
        <v>0</v>
      </c>
      <c r="F7" s="853">
        <v>0</v>
      </c>
      <c r="G7" s="853">
        <v>33923.21</v>
      </c>
    </row>
    <row r="8" spans="1:7" x14ac:dyDescent="0.2">
      <c r="A8" s="852">
        <v>1123</v>
      </c>
      <c r="B8" s="851" t="s">
        <v>2330</v>
      </c>
      <c r="C8" s="851" t="s">
        <v>2328</v>
      </c>
      <c r="D8" s="853">
        <v>3814907.73</v>
      </c>
      <c r="E8" s="853">
        <v>5.2</v>
      </c>
      <c r="F8" s="853">
        <v>0</v>
      </c>
      <c r="G8" s="853">
        <v>3814912.93</v>
      </c>
    </row>
    <row r="9" spans="1:7" x14ac:dyDescent="0.2">
      <c r="A9" s="852">
        <v>1131</v>
      </c>
      <c r="B9" s="851" t="s">
        <v>2364</v>
      </c>
      <c r="C9" s="851" t="s">
        <v>2328</v>
      </c>
      <c r="D9" s="853">
        <v>922979.8</v>
      </c>
      <c r="E9" s="853">
        <v>0</v>
      </c>
      <c r="F9" s="853">
        <v>0</v>
      </c>
      <c r="G9" s="853">
        <v>922979.8</v>
      </c>
    </row>
    <row r="10" spans="1:7" x14ac:dyDescent="0.2">
      <c r="A10" s="852">
        <v>1241</v>
      </c>
      <c r="B10" s="851" t="s">
        <v>2331</v>
      </c>
      <c r="C10" s="851" t="s">
        <v>2328</v>
      </c>
      <c r="D10" s="853">
        <v>74840.61</v>
      </c>
      <c r="E10" s="853">
        <v>0</v>
      </c>
      <c r="F10" s="853">
        <v>0</v>
      </c>
      <c r="G10" s="853">
        <v>74840.61</v>
      </c>
    </row>
    <row r="11" spans="1:7" x14ac:dyDescent="0.2">
      <c r="A11" s="852">
        <v>1244</v>
      </c>
      <c r="B11" s="851" t="s">
        <v>2333</v>
      </c>
      <c r="C11" s="851" t="s">
        <v>2328</v>
      </c>
      <c r="D11" s="853">
        <v>66174.17</v>
      </c>
      <c r="E11" s="853">
        <v>0</v>
      </c>
      <c r="F11" s="853">
        <v>0</v>
      </c>
      <c r="G11" s="853">
        <v>66174.17</v>
      </c>
    </row>
    <row r="12" spans="1:7" x14ac:dyDescent="0.2">
      <c r="A12" s="852">
        <v>1246</v>
      </c>
      <c r="B12" s="851" t="s">
        <v>2334</v>
      </c>
      <c r="C12" s="851" t="s">
        <v>2328</v>
      </c>
      <c r="D12" s="853">
        <v>113091.89</v>
      </c>
      <c r="E12" s="853">
        <v>0</v>
      </c>
      <c r="F12" s="853">
        <v>0</v>
      </c>
      <c r="G12" s="853">
        <v>113091.89</v>
      </c>
    </row>
    <row r="13" spans="1:7" x14ac:dyDescent="0.2">
      <c r="A13" s="852">
        <v>1263</v>
      </c>
      <c r="B13" s="851" t="s">
        <v>2365</v>
      </c>
      <c r="C13" s="851" t="s">
        <v>2328</v>
      </c>
      <c r="D13" s="853">
        <v>-151229.82</v>
      </c>
      <c r="E13" s="853">
        <v>0</v>
      </c>
      <c r="F13" s="853">
        <v>0</v>
      </c>
      <c r="G13" s="853">
        <v>-151229.82</v>
      </c>
    </row>
    <row r="14" spans="1:7" x14ac:dyDescent="0.2">
      <c r="A14" s="852">
        <v>2111</v>
      </c>
      <c r="B14" s="851" t="s">
        <v>2335</v>
      </c>
      <c r="C14" s="851" t="s">
        <v>2336</v>
      </c>
      <c r="D14" s="853">
        <v>2500</v>
      </c>
      <c r="E14" s="853">
        <v>35908.6</v>
      </c>
      <c r="F14" s="853">
        <v>35908.6</v>
      </c>
      <c r="G14" s="853">
        <v>2500</v>
      </c>
    </row>
    <row r="15" spans="1:7" x14ac:dyDescent="0.2">
      <c r="A15" s="852">
        <v>2112</v>
      </c>
      <c r="B15" s="851" t="s">
        <v>1511</v>
      </c>
      <c r="C15" s="851" t="s">
        <v>2336</v>
      </c>
      <c r="D15" s="853">
        <v>1892966.67</v>
      </c>
      <c r="E15" s="853">
        <v>0</v>
      </c>
      <c r="F15" s="853">
        <v>0</v>
      </c>
      <c r="G15" s="853">
        <v>1892966.67</v>
      </c>
    </row>
    <row r="16" spans="1:7" x14ac:dyDescent="0.2">
      <c r="A16" s="852">
        <v>2117</v>
      </c>
      <c r="B16" s="851" t="s">
        <v>2337</v>
      </c>
      <c r="C16" s="851" t="s">
        <v>2336</v>
      </c>
      <c r="D16" s="853">
        <v>563946.86</v>
      </c>
      <c r="E16" s="853">
        <v>0</v>
      </c>
      <c r="F16" s="853">
        <v>6616.76</v>
      </c>
      <c r="G16" s="853">
        <v>570563.62</v>
      </c>
    </row>
    <row r="17" spans="1:7" x14ac:dyDescent="0.2">
      <c r="A17" s="852">
        <v>2119</v>
      </c>
      <c r="B17" s="851" t="s">
        <v>2338</v>
      </c>
      <c r="C17" s="851" t="s">
        <v>2336</v>
      </c>
      <c r="D17" s="853">
        <v>4941852.03</v>
      </c>
      <c r="E17" s="853">
        <v>0</v>
      </c>
      <c r="F17" s="853">
        <v>0</v>
      </c>
      <c r="G17" s="853">
        <v>4941852.03</v>
      </c>
    </row>
    <row r="18" spans="1:7" x14ac:dyDescent="0.2">
      <c r="A18" s="852">
        <v>3110</v>
      </c>
      <c r="B18" s="851" t="s">
        <v>24</v>
      </c>
      <c r="C18" s="851" t="s">
        <v>2336</v>
      </c>
      <c r="D18" s="853">
        <v>133420</v>
      </c>
      <c r="E18" s="853">
        <v>0</v>
      </c>
      <c r="F18" s="853">
        <v>0</v>
      </c>
      <c r="G18" s="853">
        <v>133420</v>
      </c>
    </row>
    <row r="19" spans="1:7" x14ac:dyDescent="0.2">
      <c r="A19" s="852">
        <v>3220</v>
      </c>
      <c r="B19" s="851" t="s">
        <v>2340</v>
      </c>
      <c r="C19" s="851" t="s">
        <v>2336</v>
      </c>
      <c r="D19" s="853">
        <v>-2576943.7599999998</v>
      </c>
      <c r="E19" s="853">
        <v>0</v>
      </c>
      <c r="F19" s="853">
        <v>0</v>
      </c>
      <c r="G19" s="853">
        <v>-2576943.7599999998</v>
      </c>
    </row>
    <row r="20" spans="1:7" x14ac:dyDescent="0.2">
      <c r="A20" s="852">
        <v>4173</v>
      </c>
      <c r="B20" s="851" t="s">
        <v>2366</v>
      </c>
      <c r="C20" s="851" t="s">
        <v>2336</v>
      </c>
      <c r="D20" s="853">
        <v>3022906.75</v>
      </c>
      <c r="E20" s="853">
        <v>0</v>
      </c>
      <c r="F20" s="853">
        <v>0</v>
      </c>
      <c r="G20" s="853">
        <v>3022906.75</v>
      </c>
    </row>
    <row r="21" spans="1:7" x14ac:dyDescent="0.2">
      <c r="A21" s="852">
        <v>4221</v>
      </c>
      <c r="B21" s="851" t="s">
        <v>2341</v>
      </c>
      <c r="C21" s="851" t="s">
        <v>2336</v>
      </c>
      <c r="D21" s="853">
        <v>2822701.96</v>
      </c>
      <c r="E21" s="853">
        <v>0</v>
      </c>
      <c r="F21" s="853">
        <v>37364</v>
      </c>
      <c r="G21" s="853">
        <v>2860065.96</v>
      </c>
    </row>
    <row r="22" spans="1:7" x14ac:dyDescent="0.2">
      <c r="A22" s="852">
        <v>5111</v>
      </c>
      <c r="B22" s="851" t="s">
        <v>1512</v>
      </c>
      <c r="C22" s="851" t="s">
        <v>2328</v>
      </c>
      <c r="D22" s="853">
        <v>420606.18</v>
      </c>
      <c r="E22" s="853">
        <v>41950.36</v>
      </c>
      <c r="F22" s="853">
        <v>0</v>
      </c>
      <c r="G22" s="853">
        <v>462556.54</v>
      </c>
    </row>
    <row r="23" spans="1:7" x14ac:dyDescent="0.2">
      <c r="A23" s="852">
        <v>5112</v>
      </c>
      <c r="B23" s="851" t="s">
        <v>1512</v>
      </c>
      <c r="C23" s="851" t="s">
        <v>2328</v>
      </c>
      <c r="D23" s="853">
        <v>465398.61</v>
      </c>
      <c r="E23" s="853">
        <v>0</v>
      </c>
      <c r="F23" s="853">
        <v>0</v>
      </c>
      <c r="G23" s="853">
        <v>465398.61</v>
      </c>
    </row>
    <row r="24" spans="1:7" x14ac:dyDescent="0.2">
      <c r="A24" s="852">
        <v>5113</v>
      </c>
      <c r="B24" s="851" t="s">
        <v>2483</v>
      </c>
      <c r="C24" s="851" t="s">
        <v>2328</v>
      </c>
      <c r="D24" s="853">
        <v>3289.42</v>
      </c>
      <c r="E24" s="853">
        <v>0</v>
      </c>
      <c r="F24" s="853">
        <v>0</v>
      </c>
      <c r="G24" s="853">
        <v>3289.42</v>
      </c>
    </row>
    <row r="25" spans="1:7" x14ac:dyDescent="0.2">
      <c r="A25" s="852">
        <v>5115</v>
      </c>
      <c r="B25" s="851" t="s">
        <v>2343</v>
      </c>
      <c r="C25" s="851" t="s">
        <v>2328</v>
      </c>
      <c r="D25" s="853">
        <v>77550.59</v>
      </c>
      <c r="E25" s="853">
        <v>0</v>
      </c>
      <c r="F25" s="853">
        <v>0</v>
      </c>
      <c r="G25" s="853">
        <v>77550.59</v>
      </c>
    </row>
    <row r="26" spans="1:7" x14ac:dyDescent="0.2">
      <c r="A26" s="852">
        <v>5121</v>
      </c>
      <c r="B26" s="851" t="s">
        <v>1513</v>
      </c>
      <c r="C26" s="851" t="s">
        <v>2328</v>
      </c>
      <c r="D26" s="853">
        <v>19909.03</v>
      </c>
      <c r="E26" s="853">
        <v>0</v>
      </c>
      <c r="F26" s="853">
        <v>0</v>
      </c>
      <c r="G26" s="853">
        <v>19909.03</v>
      </c>
    </row>
    <row r="27" spans="1:7" x14ac:dyDescent="0.2">
      <c r="A27" s="852">
        <v>5122</v>
      </c>
      <c r="B27" s="851" t="s">
        <v>1514</v>
      </c>
      <c r="C27" s="851" t="s">
        <v>2328</v>
      </c>
      <c r="D27" s="853">
        <v>193017.60000000001</v>
      </c>
      <c r="E27" s="853">
        <v>195</v>
      </c>
      <c r="F27" s="853">
        <v>0</v>
      </c>
      <c r="G27" s="853">
        <v>193212.6</v>
      </c>
    </row>
    <row r="28" spans="1:7" x14ac:dyDescent="0.2">
      <c r="A28" s="852">
        <v>5124</v>
      </c>
      <c r="B28" s="851" t="s">
        <v>2392</v>
      </c>
      <c r="C28" s="851" t="s">
        <v>2328</v>
      </c>
      <c r="D28" s="853">
        <v>5572.09</v>
      </c>
      <c r="E28" s="853">
        <v>0</v>
      </c>
      <c r="F28" s="853">
        <v>0</v>
      </c>
      <c r="G28" s="853">
        <v>5572.09</v>
      </c>
    </row>
    <row r="29" spans="1:7" x14ac:dyDescent="0.2">
      <c r="A29" s="852">
        <v>5126</v>
      </c>
      <c r="B29" s="851" t="s">
        <v>2346</v>
      </c>
      <c r="C29" s="851" t="s">
        <v>2328</v>
      </c>
      <c r="D29" s="853">
        <v>66150</v>
      </c>
      <c r="E29" s="853">
        <v>0</v>
      </c>
      <c r="F29" s="853">
        <v>0</v>
      </c>
      <c r="G29" s="853">
        <v>66150</v>
      </c>
    </row>
    <row r="30" spans="1:7" x14ac:dyDescent="0.2">
      <c r="A30" s="852">
        <v>5127</v>
      </c>
      <c r="B30" s="851" t="s">
        <v>2347</v>
      </c>
      <c r="C30" s="851" t="s">
        <v>2328</v>
      </c>
      <c r="D30" s="853">
        <v>5800</v>
      </c>
      <c r="E30" s="853">
        <v>0</v>
      </c>
      <c r="F30" s="853">
        <v>0</v>
      </c>
      <c r="G30" s="853">
        <v>5800</v>
      </c>
    </row>
    <row r="31" spans="1:7" x14ac:dyDescent="0.2">
      <c r="A31" s="852">
        <v>5129</v>
      </c>
      <c r="B31" s="851" t="s">
        <v>2367</v>
      </c>
      <c r="C31" s="851" t="s">
        <v>2328</v>
      </c>
      <c r="D31" s="853">
        <v>9105.9500000000007</v>
      </c>
      <c r="E31" s="853">
        <v>0</v>
      </c>
      <c r="F31" s="853">
        <v>0</v>
      </c>
      <c r="G31" s="853">
        <v>9105.9500000000007</v>
      </c>
    </row>
    <row r="32" spans="1:7" x14ac:dyDescent="0.2">
      <c r="A32" s="852">
        <v>5131</v>
      </c>
      <c r="B32" s="851" t="s">
        <v>1526</v>
      </c>
      <c r="C32" s="851" t="s">
        <v>2328</v>
      </c>
      <c r="D32" s="853">
        <v>4884.3599999999997</v>
      </c>
      <c r="E32" s="853">
        <v>0</v>
      </c>
      <c r="F32" s="853">
        <v>0</v>
      </c>
      <c r="G32" s="853">
        <v>4884.3599999999997</v>
      </c>
    </row>
    <row r="33" spans="1:7" x14ac:dyDescent="0.2">
      <c r="A33" s="852">
        <v>5132</v>
      </c>
      <c r="B33" s="851" t="s">
        <v>2368</v>
      </c>
      <c r="C33" s="851" t="s">
        <v>2328</v>
      </c>
      <c r="D33" s="853">
        <v>117125.56</v>
      </c>
      <c r="E33" s="853">
        <v>0</v>
      </c>
      <c r="F33" s="853">
        <v>0</v>
      </c>
      <c r="G33" s="853">
        <v>117125.56</v>
      </c>
    </row>
    <row r="34" spans="1:7" x14ac:dyDescent="0.2">
      <c r="A34" s="852">
        <v>5133</v>
      </c>
      <c r="B34" s="851" t="s">
        <v>2348</v>
      </c>
      <c r="C34" s="851" t="s">
        <v>2328</v>
      </c>
      <c r="D34" s="853">
        <v>105920.12</v>
      </c>
      <c r="E34" s="853">
        <v>0</v>
      </c>
      <c r="F34" s="853">
        <v>0</v>
      </c>
      <c r="G34" s="853">
        <v>105920.12</v>
      </c>
    </row>
    <row r="35" spans="1:7" x14ac:dyDescent="0.2">
      <c r="A35" s="852">
        <v>5134</v>
      </c>
      <c r="B35" s="851" t="s">
        <v>2349</v>
      </c>
      <c r="C35" s="851" t="s">
        <v>2328</v>
      </c>
      <c r="D35" s="853">
        <v>12435.44</v>
      </c>
      <c r="E35" s="853">
        <v>255.2</v>
      </c>
      <c r="F35" s="853">
        <v>0</v>
      </c>
      <c r="G35" s="853">
        <v>12690.64</v>
      </c>
    </row>
    <row r="36" spans="1:7" x14ac:dyDescent="0.2">
      <c r="A36" s="852">
        <v>5135</v>
      </c>
      <c r="B36" s="851" t="s">
        <v>2317</v>
      </c>
      <c r="C36" s="851" t="s">
        <v>2328</v>
      </c>
      <c r="D36" s="853">
        <v>142112.54999999999</v>
      </c>
      <c r="E36" s="853">
        <v>0</v>
      </c>
      <c r="F36" s="853">
        <v>0</v>
      </c>
      <c r="G36" s="853">
        <v>142112.54999999999</v>
      </c>
    </row>
    <row r="37" spans="1:7" x14ac:dyDescent="0.2">
      <c r="A37" s="852">
        <v>5136</v>
      </c>
      <c r="B37" s="851" t="s">
        <v>2350</v>
      </c>
      <c r="C37" s="851" t="s">
        <v>2328</v>
      </c>
      <c r="D37" s="853">
        <v>59999.99</v>
      </c>
      <c r="E37" s="853">
        <v>0</v>
      </c>
      <c r="F37" s="853">
        <v>0</v>
      </c>
      <c r="G37" s="853">
        <v>59999.99</v>
      </c>
    </row>
    <row r="38" spans="1:7" x14ac:dyDescent="0.2">
      <c r="A38" s="852">
        <v>5137</v>
      </c>
      <c r="B38" s="851" t="s">
        <v>2369</v>
      </c>
      <c r="C38" s="851" t="s">
        <v>2328</v>
      </c>
      <c r="D38" s="853">
        <v>7781.79</v>
      </c>
      <c r="E38" s="853">
        <v>0</v>
      </c>
      <c r="F38" s="853">
        <v>0</v>
      </c>
      <c r="G38" s="853">
        <v>7781.79</v>
      </c>
    </row>
    <row r="39" spans="1:7" x14ac:dyDescent="0.2">
      <c r="A39" s="852">
        <v>5138</v>
      </c>
      <c r="B39" s="851" t="s">
        <v>1515</v>
      </c>
      <c r="C39" s="851" t="s">
        <v>2328</v>
      </c>
      <c r="D39" s="853">
        <v>4199990.6500000004</v>
      </c>
      <c r="E39" s="853">
        <v>0</v>
      </c>
      <c r="F39" s="853">
        <v>0</v>
      </c>
      <c r="G39" s="853">
        <v>4199990.6500000004</v>
      </c>
    </row>
    <row r="40" spans="1:7" x14ac:dyDescent="0.2">
      <c r="A40" s="852">
        <v>5139</v>
      </c>
      <c r="B40" s="851" t="s">
        <v>1718</v>
      </c>
      <c r="C40" s="851" t="s">
        <v>2328</v>
      </c>
      <c r="D40" s="853">
        <v>6242</v>
      </c>
      <c r="E40" s="853">
        <v>575</v>
      </c>
      <c r="F40" s="853">
        <v>0</v>
      </c>
      <c r="G40" s="853">
        <v>6817</v>
      </c>
    </row>
    <row r="41" spans="1:7" x14ac:dyDescent="0.2">
      <c r="A41" s="852">
        <v>8110</v>
      </c>
      <c r="B41" s="851" t="s">
        <v>1516</v>
      </c>
      <c r="C41" s="851" t="s">
        <v>2328</v>
      </c>
      <c r="D41" s="853">
        <v>6050952.5</v>
      </c>
      <c r="E41" s="853">
        <v>271633.25</v>
      </c>
      <c r="F41" s="853">
        <v>0</v>
      </c>
      <c r="G41" s="853">
        <v>6322585.75</v>
      </c>
    </row>
    <row r="42" spans="1:7" x14ac:dyDescent="0.2">
      <c r="A42" s="852">
        <v>8120</v>
      </c>
      <c r="B42" s="851" t="s">
        <v>1517</v>
      </c>
      <c r="C42" s="851" t="s">
        <v>2336</v>
      </c>
      <c r="D42" s="853">
        <v>205343.79</v>
      </c>
      <c r="E42" s="853">
        <v>37364</v>
      </c>
      <c r="F42" s="853">
        <v>271633.25</v>
      </c>
      <c r="G42" s="853">
        <v>439613.04</v>
      </c>
    </row>
    <row r="43" spans="1:7" x14ac:dyDescent="0.2">
      <c r="A43" s="852">
        <v>8140</v>
      </c>
      <c r="B43" s="851" t="s">
        <v>1518</v>
      </c>
      <c r="C43" s="851" t="s">
        <v>2336</v>
      </c>
      <c r="D43" s="853">
        <v>0</v>
      </c>
      <c r="E43" s="853">
        <v>37364</v>
      </c>
      <c r="F43" s="853">
        <v>37364</v>
      </c>
      <c r="G43" s="853">
        <v>0</v>
      </c>
    </row>
    <row r="44" spans="1:7" x14ac:dyDescent="0.2">
      <c r="A44" s="852">
        <v>8150</v>
      </c>
      <c r="B44" s="851" t="s">
        <v>1519</v>
      </c>
      <c r="C44" s="851" t="s">
        <v>2336</v>
      </c>
      <c r="D44" s="853">
        <v>5845608.71</v>
      </c>
      <c r="E44" s="853">
        <v>0</v>
      </c>
      <c r="F44" s="853">
        <v>37364</v>
      </c>
      <c r="G44" s="853">
        <v>5882972.71</v>
      </c>
    </row>
    <row r="45" spans="1:7" x14ac:dyDescent="0.2">
      <c r="A45" s="852">
        <v>8210</v>
      </c>
      <c r="B45" s="851" t="s">
        <v>1520</v>
      </c>
      <c r="C45" s="851" t="s">
        <v>2336</v>
      </c>
      <c r="D45" s="853">
        <v>6256516</v>
      </c>
      <c r="E45" s="853">
        <v>0</v>
      </c>
      <c r="F45" s="853">
        <v>126934</v>
      </c>
      <c r="G45" s="853">
        <v>6383450</v>
      </c>
    </row>
    <row r="46" spans="1:7" x14ac:dyDescent="0.2">
      <c r="A46" s="852">
        <v>8220</v>
      </c>
      <c r="B46" s="851" t="s">
        <v>1521</v>
      </c>
      <c r="C46" s="851" t="s">
        <v>2328</v>
      </c>
      <c r="D46" s="853">
        <v>333624.07</v>
      </c>
      <c r="E46" s="853">
        <v>126934</v>
      </c>
      <c r="F46" s="853">
        <v>42975.56</v>
      </c>
      <c r="G46" s="853">
        <v>417582.51</v>
      </c>
    </row>
    <row r="47" spans="1:7" x14ac:dyDescent="0.2">
      <c r="A47" s="852">
        <v>8240</v>
      </c>
      <c r="B47" s="851" t="s">
        <v>1522</v>
      </c>
      <c r="C47" s="851" t="s">
        <v>2328</v>
      </c>
      <c r="D47" s="853">
        <v>0</v>
      </c>
      <c r="E47" s="853">
        <v>42975.56</v>
      </c>
      <c r="F47" s="853">
        <v>42975.56</v>
      </c>
      <c r="G47" s="853">
        <v>0</v>
      </c>
    </row>
    <row r="48" spans="1:7" x14ac:dyDescent="0.2">
      <c r="A48" s="852">
        <v>8250</v>
      </c>
      <c r="B48" s="851" t="s">
        <v>1523</v>
      </c>
      <c r="C48" s="851" t="s">
        <v>2328</v>
      </c>
      <c r="D48" s="853">
        <v>0</v>
      </c>
      <c r="E48" s="853">
        <v>42975.56</v>
      </c>
      <c r="F48" s="853">
        <v>42975.56</v>
      </c>
      <c r="G48" s="853">
        <v>0</v>
      </c>
    </row>
    <row r="49" spans="1:7" x14ac:dyDescent="0.2">
      <c r="A49" s="852">
        <v>8260</v>
      </c>
      <c r="B49" s="851" t="s">
        <v>1524</v>
      </c>
      <c r="C49" s="851" t="s">
        <v>2328</v>
      </c>
      <c r="D49" s="853">
        <v>0</v>
      </c>
      <c r="E49" s="853">
        <v>42975.56</v>
      </c>
      <c r="F49" s="853">
        <v>42975.56</v>
      </c>
      <c r="G49" s="853">
        <v>0</v>
      </c>
    </row>
    <row r="50" spans="1:7" x14ac:dyDescent="0.2">
      <c r="A50" s="852">
        <v>8270</v>
      </c>
      <c r="B50" s="851" t="s">
        <v>1525</v>
      </c>
      <c r="C50" s="851" t="s">
        <v>2328</v>
      </c>
      <c r="D50" s="853">
        <v>5922891.9299999997</v>
      </c>
      <c r="E50" s="853">
        <v>42975.56</v>
      </c>
      <c r="F50" s="853">
        <v>0</v>
      </c>
      <c r="G50" s="853">
        <v>5965867.4900000002</v>
      </c>
    </row>
    <row r="51" spans="1:7" x14ac:dyDescent="0.2">
      <c r="A51" s="851" t="s">
        <v>2355</v>
      </c>
      <c r="B51" s="853">
        <v>23110819.010000002</v>
      </c>
      <c r="C51" s="853">
        <v>761450.85</v>
      </c>
      <c r="D51" s="853">
        <v>761450.85</v>
      </c>
      <c r="E51" s="853">
        <v>23553367.02</v>
      </c>
    </row>
    <row r="52" spans="1:7" x14ac:dyDescent="0.2">
      <c r="A52" s="853">
        <v>23110819.010000002</v>
      </c>
      <c r="B52" s="851" t="s">
        <v>2327</v>
      </c>
      <c r="C52" s="851" t="s">
        <v>2327</v>
      </c>
      <c r="D52" s="853">
        <v>23553367.02</v>
      </c>
    </row>
  </sheetData>
  <pageMargins left="1.5" right="1.5" top="1.5" bottom="1.5" header="0.5" footer="0.5"/>
  <headerFooter>
    <oddFooter>SuperCONTABILIDAD 2019   22/01/20 11:10   ref:4020675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workbookViewId="0">
      <selection activeCell="F16" sqref="F16"/>
    </sheetView>
  </sheetViews>
  <sheetFormatPr baseColWidth="10" defaultRowHeight="11.25" x14ac:dyDescent="0.2"/>
  <cols>
    <col min="1" max="1" width="6.7109375" style="850" customWidth="1"/>
    <col min="2" max="2" width="22" style="850" customWidth="1"/>
    <col min="3" max="3" width="6" style="850" customWidth="1"/>
    <col min="4" max="7" width="11.28515625" style="850" customWidth="1"/>
    <col min="8" max="256" width="10.85546875" style="850"/>
    <col min="257" max="257" width="6.7109375" style="850" customWidth="1"/>
    <col min="258" max="258" width="22" style="850" customWidth="1"/>
    <col min="259" max="259" width="6" style="850" customWidth="1"/>
    <col min="260" max="263" width="11.28515625" style="850" customWidth="1"/>
    <col min="264" max="512" width="10.85546875" style="850"/>
    <col min="513" max="513" width="6.7109375" style="850" customWidth="1"/>
    <col min="514" max="514" width="22" style="850" customWidth="1"/>
    <col min="515" max="515" width="6" style="850" customWidth="1"/>
    <col min="516" max="519" width="11.28515625" style="850" customWidth="1"/>
    <col min="520" max="768" width="10.85546875" style="850"/>
    <col min="769" max="769" width="6.7109375" style="850" customWidth="1"/>
    <col min="770" max="770" width="22" style="850" customWidth="1"/>
    <col min="771" max="771" width="6" style="850" customWidth="1"/>
    <col min="772" max="775" width="11.28515625" style="850" customWidth="1"/>
    <col min="776" max="1024" width="10.85546875" style="850"/>
    <col min="1025" max="1025" width="6.7109375" style="850" customWidth="1"/>
    <col min="1026" max="1026" width="22" style="850" customWidth="1"/>
    <col min="1027" max="1027" width="6" style="850" customWidth="1"/>
    <col min="1028" max="1031" width="11.28515625" style="850" customWidth="1"/>
    <col min="1032" max="1280" width="10.85546875" style="850"/>
    <col min="1281" max="1281" width="6.7109375" style="850" customWidth="1"/>
    <col min="1282" max="1282" width="22" style="850" customWidth="1"/>
    <col min="1283" max="1283" width="6" style="850" customWidth="1"/>
    <col min="1284" max="1287" width="11.28515625" style="850" customWidth="1"/>
    <col min="1288" max="1536" width="10.85546875" style="850"/>
    <col min="1537" max="1537" width="6.7109375" style="850" customWidth="1"/>
    <col min="1538" max="1538" width="22" style="850" customWidth="1"/>
    <col min="1539" max="1539" width="6" style="850" customWidth="1"/>
    <col min="1540" max="1543" width="11.28515625" style="850" customWidth="1"/>
    <col min="1544" max="1792" width="10.85546875" style="850"/>
    <col min="1793" max="1793" width="6.7109375" style="850" customWidth="1"/>
    <col min="1794" max="1794" width="22" style="850" customWidth="1"/>
    <col min="1795" max="1795" width="6" style="850" customWidth="1"/>
    <col min="1796" max="1799" width="11.28515625" style="850" customWidth="1"/>
    <col min="1800" max="2048" width="10.85546875" style="850"/>
    <col min="2049" max="2049" width="6.7109375" style="850" customWidth="1"/>
    <col min="2050" max="2050" width="22" style="850" customWidth="1"/>
    <col min="2051" max="2051" width="6" style="850" customWidth="1"/>
    <col min="2052" max="2055" width="11.28515625" style="850" customWidth="1"/>
    <col min="2056" max="2304" width="10.85546875" style="850"/>
    <col min="2305" max="2305" width="6.7109375" style="850" customWidth="1"/>
    <col min="2306" max="2306" width="22" style="850" customWidth="1"/>
    <col min="2307" max="2307" width="6" style="850" customWidth="1"/>
    <col min="2308" max="2311" width="11.28515625" style="850" customWidth="1"/>
    <col min="2312" max="2560" width="10.85546875" style="850"/>
    <col min="2561" max="2561" width="6.7109375" style="850" customWidth="1"/>
    <col min="2562" max="2562" width="22" style="850" customWidth="1"/>
    <col min="2563" max="2563" width="6" style="850" customWidth="1"/>
    <col min="2564" max="2567" width="11.28515625" style="850" customWidth="1"/>
    <col min="2568" max="2816" width="10.85546875" style="850"/>
    <col min="2817" max="2817" width="6.7109375" style="850" customWidth="1"/>
    <col min="2818" max="2818" width="22" style="850" customWidth="1"/>
    <col min="2819" max="2819" width="6" style="850" customWidth="1"/>
    <col min="2820" max="2823" width="11.28515625" style="850" customWidth="1"/>
    <col min="2824" max="3072" width="10.85546875" style="850"/>
    <col min="3073" max="3073" width="6.7109375" style="850" customWidth="1"/>
    <col min="3074" max="3074" width="22" style="850" customWidth="1"/>
    <col min="3075" max="3075" width="6" style="850" customWidth="1"/>
    <col min="3076" max="3079" width="11.28515625" style="850" customWidth="1"/>
    <col min="3080" max="3328" width="10.85546875" style="850"/>
    <col min="3329" max="3329" width="6.7109375" style="850" customWidth="1"/>
    <col min="3330" max="3330" width="22" style="850" customWidth="1"/>
    <col min="3331" max="3331" width="6" style="850" customWidth="1"/>
    <col min="3332" max="3335" width="11.28515625" style="850" customWidth="1"/>
    <col min="3336" max="3584" width="10.85546875" style="850"/>
    <col min="3585" max="3585" width="6.7109375" style="850" customWidth="1"/>
    <col min="3586" max="3586" width="22" style="850" customWidth="1"/>
    <col min="3587" max="3587" width="6" style="850" customWidth="1"/>
    <col min="3588" max="3591" width="11.28515625" style="850" customWidth="1"/>
    <col min="3592" max="3840" width="10.85546875" style="850"/>
    <col min="3841" max="3841" width="6.7109375" style="850" customWidth="1"/>
    <col min="3842" max="3842" width="22" style="850" customWidth="1"/>
    <col min="3843" max="3843" width="6" style="850" customWidth="1"/>
    <col min="3844" max="3847" width="11.28515625" style="850" customWidth="1"/>
    <col min="3848" max="4096" width="10.85546875" style="850"/>
    <col min="4097" max="4097" width="6.7109375" style="850" customWidth="1"/>
    <col min="4098" max="4098" width="22" style="850" customWidth="1"/>
    <col min="4099" max="4099" width="6" style="850" customWidth="1"/>
    <col min="4100" max="4103" width="11.28515625" style="850" customWidth="1"/>
    <col min="4104" max="4352" width="10.85546875" style="850"/>
    <col min="4353" max="4353" width="6.7109375" style="850" customWidth="1"/>
    <col min="4354" max="4354" width="22" style="850" customWidth="1"/>
    <col min="4355" max="4355" width="6" style="850" customWidth="1"/>
    <col min="4356" max="4359" width="11.28515625" style="850" customWidth="1"/>
    <col min="4360" max="4608" width="10.85546875" style="850"/>
    <col min="4609" max="4609" width="6.7109375" style="850" customWidth="1"/>
    <col min="4610" max="4610" width="22" style="850" customWidth="1"/>
    <col min="4611" max="4611" width="6" style="850" customWidth="1"/>
    <col min="4612" max="4615" width="11.28515625" style="850" customWidth="1"/>
    <col min="4616" max="4864" width="10.85546875" style="850"/>
    <col min="4865" max="4865" width="6.7109375" style="850" customWidth="1"/>
    <col min="4866" max="4866" width="22" style="850" customWidth="1"/>
    <col min="4867" max="4867" width="6" style="850" customWidth="1"/>
    <col min="4868" max="4871" width="11.28515625" style="850" customWidth="1"/>
    <col min="4872" max="5120" width="10.85546875" style="850"/>
    <col min="5121" max="5121" width="6.7109375" style="850" customWidth="1"/>
    <col min="5122" max="5122" width="22" style="850" customWidth="1"/>
    <col min="5123" max="5123" width="6" style="850" customWidth="1"/>
    <col min="5124" max="5127" width="11.28515625" style="850" customWidth="1"/>
    <col min="5128" max="5376" width="10.85546875" style="850"/>
    <col min="5377" max="5377" width="6.7109375" style="850" customWidth="1"/>
    <col min="5378" max="5378" width="22" style="850" customWidth="1"/>
    <col min="5379" max="5379" width="6" style="850" customWidth="1"/>
    <col min="5380" max="5383" width="11.28515625" style="850" customWidth="1"/>
    <col min="5384" max="5632" width="10.85546875" style="850"/>
    <col min="5633" max="5633" width="6.7109375" style="850" customWidth="1"/>
    <col min="5634" max="5634" width="22" style="850" customWidth="1"/>
    <col min="5635" max="5635" width="6" style="850" customWidth="1"/>
    <col min="5636" max="5639" width="11.28515625" style="850" customWidth="1"/>
    <col min="5640" max="5888" width="10.85546875" style="850"/>
    <col min="5889" max="5889" width="6.7109375" style="850" customWidth="1"/>
    <col min="5890" max="5890" width="22" style="850" customWidth="1"/>
    <col min="5891" max="5891" width="6" style="850" customWidth="1"/>
    <col min="5892" max="5895" width="11.28515625" style="850" customWidth="1"/>
    <col min="5896" max="6144" width="10.85546875" style="850"/>
    <col min="6145" max="6145" width="6.7109375" style="850" customWidth="1"/>
    <col min="6146" max="6146" width="22" style="850" customWidth="1"/>
    <col min="6147" max="6147" width="6" style="850" customWidth="1"/>
    <col min="6148" max="6151" width="11.28515625" style="850" customWidth="1"/>
    <col min="6152" max="6400" width="10.85546875" style="850"/>
    <col min="6401" max="6401" width="6.7109375" style="850" customWidth="1"/>
    <col min="6402" max="6402" width="22" style="850" customWidth="1"/>
    <col min="6403" max="6403" width="6" style="850" customWidth="1"/>
    <col min="6404" max="6407" width="11.28515625" style="850" customWidth="1"/>
    <col min="6408" max="6656" width="10.85546875" style="850"/>
    <col min="6657" max="6657" width="6.7109375" style="850" customWidth="1"/>
    <col min="6658" max="6658" width="22" style="850" customWidth="1"/>
    <col min="6659" max="6659" width="6" style="850" customWidth="1"/>
    <col min="6660" max="6663" width="11.28515625" style="850" customWidth="1"/>
    <col min="6664" max="6912" width="10.85546875" style="850"/>
    <col min="6913" max="6913" width="6.7109375" style="850" customWidth="1"/>
    <col min="6914" max="6914" width="22" style="850" customWidth="1"/>
    <col min="6915" max="6915" width="6" style="850" customWidth="1"/>
    <col min="6916" max="6919" width="11.28515625" style="850" customWidth="1"/>
    <col min="6920" max="7168" width="10.85546875" style="850"/>
    <col min="7169" max="7169" width="6.7109375" style="850" customWidth="1"/>
    <col min="7170" max="7170" width="22" style="850" customWidth="1"/>
    <col min="7171" max="7171" width="6" style="850" customWidth="1"/>
    <col min="7172" max="7175" width="11.28515625" style="850" customWidth="1"/>
    <col min="7176" max="7424" width="10.85546875" style="850"/>
    <col min="7425" max="7425" width="6.7109375" style="850" customWidth="1"/>
    <col min="7426" max="7426" width="22" style="850" customWidth="1"/>
    <col min="7427" max="7427" width="6" style="850" customWidth="1"/>
    <col min="7428" max="7431" width="11.28515625" style="850" customWidth="1"/>
    <col min="7432" max="7680" width="10.85546875" style="850"/>
    <col min="7681" max="7681" width="6.7109375" style="850" customWidth="1"/>
    <col min="7682" max="7682" width="22" style="850" customWidth="1"/>
    <col min="7683" max="7683" width="6" style="850" customWidth="1"/>
    <col min="7684" max="7687" width="11.28515625" style="850" customWidth="1"/>
    <col min="7688" max="7936" width="10.85546875" style="850"/>
    <col min="7937" max="7937" width="6.7109375" style="850" customWidth="1"/>
    <col min="7938" max="7938" width="22" style="850" customWidth="1"/>
    <col min="7939" max="7939" width="6" style="850" customWidth="1"/>
    <col min="7940" max="7943" width="11.28515625" style="850" customWidth="1"/>
    <col min="7944" max="8192" width="10.85546875" style="850"/>
    <col min="8193" max="8193" width="6.7109375" style="850" customWidth="1"/>
    <col min="8194" max="8194" width="22" style="850" customWidth="1"/>
    <col min="8195" max="8195" width="6" style="850" customWidth="1"/>
    <col min="8196" max="8199" width="11.28515625" style="850" customWidth="1"/>
    <col min="8200" max="8448" width="10.85546875" style="850"/>
    <col min="8449" max="8449" width="6.7109375" style="850" customWidth="1"/>
    <col min="8450" max="8450" width="22" style="850" customWidth="1"/>
    <col min="8451" max="8451" width="6" style="850" customWidth="1"/>
    <col min="8452" max="8455" width="11.28515625" style="850" customWidth="1"/>
    <col min="8456" max="8704" width="10.85546875" style="850"/>
    <col min="8705" max="8705" width="6.7109375" style="850" customWidth="1"/>
    <col min="8706" max="8706" width="22" style="850" customWidth="1"/>
    <col min="8707" max="8707" width="6" style="850" customWidth="1"/>
    <col min="8708" max="8711" width="11.28515625" style="850" customWidth="1"/>
    <col min="8712" max="8960" width="10.85546875" style="850"/>
    <col min="8961" max="8961" width="6.7109375" style="850" customWidth="1"/>
    <col min="8962" max="8962" width="22" style="850" customWidth="1"/>
    <col min="8963" max="8963" width="6" style="850" customWidth="1"/>
    <col min="8964" max="8967" width="11.28515625" style="850" customWidth="1"/>
    <col min="8968" max="9216" width="10.85546875" style="850"/>
    <col min="9217" max="9217" width="6.7109375" style="850" customWidth="1"/>
    <col min="9218" max="9218" width="22" style="850" customWidth="1"/>
    <col min="9219" max="9219" width="6" style="850" customWidth="1"/>
    <col min="9220" max="9223" width="11.28515625" style="850" customWidth="1"/>
    <col min="9224" max="9472" width="10.85546875" style="850"/>
    <col min="9473" max="9473" width="6.7109375" style="850" customWidth="1"/>
    <col min="9474" max="9474" width="22" style="850" customWidth="1"/>
    <col min="9475" max="9475" width="6" style="850" customWidth="1"/>
    <col min="9476" max="9479" width="11.28515625" style="850" customWidth="1"/>
    <col min="9480" max="9728" width="10.85546875" style="850"/>
    <col min="9729" max="9729" width="6.7109375" style="850" customWidth="1"/>
    <col min="9730" max="9730" width="22" style="850" customWidth="1"/>
    <col min="9731" max="9731" width="6" style="850" customWidth="1"/>
    <col min="9732" max="9735" width="11.28515625" style="850" customWidth="1"/>
    <col min="9736" max="9984" width="10.85546875" style="850"/>
    <col min="9985" max="9985" width="6.7109375" style="850" customWidth="1"/>
    <col min="9986" max="9986" width="22" style="850" customWidth="1"/>
    <col min="9987" max="9987" width="6" style="850" customWidth="1"/>
    <col min="9988" max="9991" width="11.28515625" style="850" customWidth="1"/>
    <col min="9992" max="10240" width="10.85546875" style="850"/>
    <col min="10241" max="10241" width="6.7109375" style="850" customWidth="1"/>
    <col min="10242" max="10242" width="22" style="850" customWidth="1"/>
    <col min="10243" max="10243" width="6" style="850" customWidth="1"/>
    <col min="10244" max="10247" width="11.28515625" style="850" customWidth="1"/>
    <col min="10248" max="10496" width="10.85546875" style="850"/>
    <col min="10497" max="10497" width="6.7109375" style="850" customWidth="1"/>
    <col min="10498" max="10498" width="22" style="850" customWidth="1"/>
    <col min="10499" max="10499" width="6" style="850" customWidth="1"/>
    <col min="10500" max="10503" width="11.28515625" style="850" customWidth="1"/>
    <col min="10504" max="10752" width="10.85546875" style="850"/>
    <col min="10753" max="10753" width="6.7109375" style="850" customWidth="1"/>
    <col min="10754" max="10754" width="22" style="850" customWidth="1"/>
    <col min="10755" max="10755" width="6" style="850" customWidth="1"/>
    <col min="10756" max="10759" width="11.28515625" style="850" customWidth="1"/>
    <col min="10760" max="11008" width="10.85546875" style="850"/>
    <col min="11009" max="11009" width="6.7109375" style="850" customWidth="1"/>
    <col min="11010" max="11010" width="22" style="850" customWidth="1"/>
    <col min="11011" max="11011" width="6" style="850" customWidth="1"/>
    <col min="11012" max="11015" width="11.28515625" style="850" customWidth="1"/>
    <col min="11016" max="11264" width="10.85546875" style="850"/>
    <col min="11265" max="11265" width="6.7109375" style="850" customWidth="1"/>
    <col min="11266" max="11266" width="22" style="850" customWidth="1"/>
    <col min="11267" max="11267" width="6" style="850" customWidth="1"/>
    <col min="11268" max="11271" width="11.28515625" style="850" customWidth="1"/>
    <col min="11272" max="11520" width="10.85546875" style="850"/>
    <col min="11521" max="11521" width="6.7109375" style="850" customWidth="1"/>
    <col min="11522" max="11522" width="22" style="850" customWidth="1"/>
    <col min="11523" max="11523" width="6" style="850" customWidth="1"/>
    <col min="11524" max="11527" width="11.28515625" style="850" customWidth="1"/>
    <col min="11528" max="11776" width="10.85546875" style="850"/>
    <col min="11777" max="11777" width="6.7109375" style="850" customWidth="1"/>
    <col min="11778" max="11778" width="22" style="850" customWidth="1"/>
    <col min="11779" max="11779" width="6" style="850" customWidth="1"/>
    <col min="11780" max="11783" width="11.28515625" style="850" customWidth="1"/>
    <col min="11784" max="12032" width="10.85546875" style="850"/>
    <col min="12033" max="12033" width="6.7109375" style="850" customWidth="1"/>
    <col min="12034" max="12034" width="22" style="850" customWidth="1"/>
    <col min="12035" max="12035" width="6" style="850" customWidth="1"/>
    <col min="12036" max="12039" width="11.28515625" style="850" customWidth="1"/>
    <col min="12040" max="12288" width="10.85546875" style="850"/>
    <col min="12289" max="12289" width="6.7109375" style="850" customWidth="1"/>
    <col min="12290" max="12290" width="22" style="850" customWidth="1"/>
    <col min="12291" max="12291" width="6" style="850" customWidth="1"/>
    <col min="12292" max="12295" width="11.28515625" style="850" customWidth="1"/>
    <col min="12296" max="12544" width="10.85546875" style="850"/>
    <col min="12545" max="12545" width="6.7109375" style="850" customWidth="1"/>
    <col min="12546" max="12546" width="22" style="850" customWidth="1"/>
    <col min="12547" max="12547" width="6" style="850" customWidth="1"/>
    <col min="12548" max="12551" width="11.28515625" style="850" customWidth="1"/>
    <col min="12552" max="12800" width="10.85546875" style="850"/>
    <col min="12801" max="12801" width="6.7109375" style="850" customWidth="1"/>
    <col min="12802" max="12802" width="22" style="850" customWidth="1"/>
    <col min="12803" max="12803" width="6" style="850" customWidth="1"/>
    <col min="12804" max="12807" width="11.28515625" style="850" customWidth="1"/>
    <col min="12808" max="13056" width="10.85546875" style="850"/>
    <col min="13057" max="13057" width="6.7109375" style="850" customWidth="1"/>
    <col min="13058" max="13058" width="22" style="850" customWidth="1"/>
    <col min="13059" max="13059" width="6" style="850" customWidth="1"/>
    <col min="13060" max="13063" width="11.28515625" style="850" customWidth="1"/>
    <col min="13064" max="13312" width="10.85546875" style="850"/>
    <col min="13313" max="13313" width="6.7109375" style="850" customWidth="1"/>
    <col min="13314" max="13314" width="22" style="850" customWidth="1"/>
    <col min="13315" max="13315" width="6" style="850" customWidth="1"/>
    <col min="13316" max="13319" width="11.28515625" style="850" customWidth="1"/>
    <col min="13320" max="13568" width="10.85546875" style="850"/>
    <col min="13569" max="13569" width="6.7109375" style="850" customWidth="1"/>
    <col min="13570" max="13570" width="22" style="850" customWidth="1"/>
    <col min="13571" max="13571" width="6" style="850" customWidth="1"/>
    <col min="13572" max="13575" width="11.28515625" style="850" customWidth="1"/>
    <col min="13576" max="13824" width="10.85546875" style="850"/>
    <col min="13825" max="13825" width="6.7109375" style="850" customWidth="1"/>
    <col min="13826" max="13826" width="22" style="850" customWidth="1"/>
    <col min="13827" max="13827" width="6" style="850" customWidth="1"/>
    <col min="13828" max="13831" width="11.28515625" style="850" customWidth="1"/>
    <col min="13832" max="14080" width="10.85546875" style="850"/>
    <col min="14081" max="14081" width="6.7109375" style="850" customWidth="1"/>
    <col min="14082" max="14082" width="22" style="850" customWidth="1"/>
    <col min="14083" max="14083" width="6" style="850" customWidth="1"/>
    <col min="14084" max="14087" width="11.28515625" style="850" customWidth="1"/>
    <col min="14088" max="14336" width="10.85546875" style="850"/>
    <col min="14337" max="14337" width="6.7109375" style="850" customWidth="1"/>
    <col min="14338" max="14338" width="22" style="850" customWidth="1"/>
    <col min="14339" max="14339" width="6" style="850" customWidth="1"/>
    <col min="14340" max="14343" width="11.28515625" style="850" customWidth="1"/>
    <col min="14344" max="14592" width="10.85546875" style="850"/>
    <col min="14593" max="14593" width="6.7109375" style="850" customWidth="1"/>
    <col min="14594" max="14594" width="22" style="850" customWidth="1"/>
    <col min="14595" max="14595" width="6" style="850" customWidth="1"/>
    <col min="14596" max="14599" width="11.28515625" style="850" customWidth="1"/>
    <col min="14600" max="14848" width="10.85546875" style="850"/>
    <col min="14849" max="14849" width="6.7109375" style="850" customWidth="1"/>
    <col min="14850" max="14850" width="22" style="850" customWidth="1"/>
    <col min="14851" max="14851" width="6" style="850" customWidth="1"/>
    <col min="14852" max="14855" width="11.28515625" style="850" customWidth="1"/>
    <col min="14856" max="15104" width="10.85546875" style="850"/>
    <col min="15105" max="15105" width="6.7109375" style="850" customWidth="1"/>
    <col min="15106" max="15106" width="22" style="850" customWidth="1"/>
    <col min="15107" max="15107" width="6" style="850" customWidth="1"/>
    <col min="15108" max="15111" width="11.28515625" style="850" customWidth="1"/>
    <col min="15112" max="15360" width="10.85546875" style="850"/>
    <col min="15361" max="15361" width="6.7109375" style="850" customWidth="1"/>
    <col min="15362" max="15362" width="22" style="850" customWidth="1"/>
    <col min="15363" max="15363" width="6" style="850" customWidth="1"/>
    <col min="15364" max="15367" width="11.28515625" style="850" customWidth="1"/>
    <col min="15368" max="15616" width="10.85546875" style="850"/>
    <col min="15617" max="15617" width="6.7109375" style="850" customWidth="1"/>
    <col min="15618" max="15618" width="22" style="850" customWidth="1"/>
    <col min="15619" max="15619" width="6" style="850" customWidth="1"/>
    <col min="15620" max="15623" width="11.28515625" style="850" customWidth="1"/>
    <col min="15624" max="15872" width="10.85546875" style="850"/>
    <col min="15873" max="15873" width="6.7109375" style="850" customWidth="1"/>
    <col min="15874" max="15874" width="22" style="850" customWidth="1"/>
    <col min="15875" max="15875" width="6" style="850" customWidth="1"/>
    <col min="15876" max="15879" width="11.28515625" style="850" customWidth="1"/>
    <col min="15880" max="16128" width="10.85546875" style="850"/>
    <col min="16129" max="16129" width="6.7109375" style="850" customWidth="1"/>
    <col min="16130" max="16130" width="22" style="850" customWidth="1"/>
    <col min="16131" max="16131" width="6" style="850" customWidth="1"/>
    <col min="16132" max="16135" width="11.28515625" style="850" customWidth="1"/>
    <col min="16136" max="16384" width="10.85546875" style="850"/>
  </cols>
  <sheetData>
    <row r="2" spans="1:7" x14ac:dyDescent="0.2">
      <c r="A2" s="849" t="s">
        <v>2318</v>
      </c>
      <c r="C2" s="849" t="s">
        <v>2319</v>
      </c>
    </row>
    <row r="3" spans="1:7" x14ac:dyDescent="0.2">
      <c r="A3" s="849" t="s">
        <v>2320</v>
      </c>
      <c r="B3" s="849" t="s">
        <v>2321</v>
      </c>
      <c r="C3" s="849" t="s">
        <v>2322</v>
      </c>
      <c r="D3" s="849" t="s">
        <v>2323</v>
      </c>
      <c r="E3" s="849" t="s">
        <v>2324</v>
      </c>
      <c r="F3" s="849" t="s">
        <v>2325</v>
      </c>
      <c r="G3" s="849" t="s">
        <v>2326</v>
      </c>
    </row>
    <row r="4" spans="1:7" x14ac:dyDescent="0.2">
      <c r="A4" s="851" t="s">
        <v>2327</v>
      </c>
    </row>
    <row r="5" spans="1:7" x14ac:dyDescent="0.2">
      <c r="A5" s="852">
        <v>1112</v>
      </c>
      <c r="B5" s="851" t="s">
        <v>22</v>
      </c>
      <c r="C5" s="851" t="s">
        <v>2328</v>
      </c>
      <c r="D5" s="853">
        <v>6763.05</v>
      </c>
      <c r="E5" s="853">
        <v>139180.03</v>
      </c>
      <c r="F5" s="853">
        <v>102550.58</v>
      </c>
      <c r="G5" s="853">
        <v>43392.5</v>
      </c>
    </row>
    <row r="6" spans="1:7" x14ac:dyDescent="0.2">
      <c r="A6" s="852">
        <v>1115</v>
      </c>
      <c r="B6" s="851" t="s">
        <v>2363</v>
      </c>
      <c r="C6" s="851" t="s">
        <v>2328</v>
      </c>
      <c r="D6" s="853">
        <v>7.94</v>
      </c>
      <c r="E6" s="853">
        <v>0</v>
      </c>
      <c r="F6" s="853">
        <v>0</v>
      </c>
      <c r="G6" s="853">
        <v>7.94</v>
      </c>
    </row>
    <row r="7" spans="1:7" x14ac:dyDescent="0.2">
      <c r="A7" s="852">
        <v>1122</v>
      </c>
      <c r="B7" s="851" t="s">
        <v>2329</v>
      </c>
      <c r="C7" s="851" t="s">
        <v>2328</v>
      </c>
      <c r="D7" s="853">
        <v>33923.21</v>
      </c>
      <c r="E7" s="853">
        <v>0</v>
      </c>
      <c r="F7" s="853">
        <v>0</v>
      </c>
      <c r="G7" s="853">
        <v>33923.21</v>
      </c>
    </row>
    <row r="8" spans="1:7" x14ac:dyDescent="0.2">
      <c r="A8" s="852">
        <v>1123</v>
      </c>
      <c r="B8" s="851" t="s">
        <v>2330</v>
      </c>
      <c r="C8" s="851" t="s">
        <v>2328</v>
      </c>
      <c r="D8" s="853">
        <v>3814912.93</v>
      </c>
      <c r="E8" s="853">
        <v>10003</v>
      </c>
      <c r="F8" s="853">
        <v>0.2</v>
      </c>
      <c r="G8" s="853">
        <v>3824915.73</v>
      </c>
    </row>
    <row r="9" spans="1:7" x14ac:dyDescent="0.2">
      <c r="A9" s="852">
        <v>1131</v>
      </c>
      <c r="B9" s="851" t="s">
        <v>2364</v>
      </c>
      <c r="C9" s="851" t="s">
        <v>2328</v>
      </c>
      <c r="D9" s="853">
        <v>922979.8</v>
      </c>
      <c r="E9" s="853">
        <v>0</v>
      </c>
      <c r="F9" s="853">
        <v>0</v>
      </c>
      <c r="G9" s="853">
        <v>922979.8</v>
      </c>
    </row>
    <row r="10" spans="1:7" x14ac:dyDescent="0.2">
      <c r="A10" s="852">
        <v>1241</v>
      </c>
      <c r="B10" s="851" t="s">
        <v>2331</v>
      </c>
      <c r="C10" s="851" t="s">
        <v>2328</v>
      </c>
      <c r="D10" s="853">
        <v>74840.61</v>
      </c>
      <c r="E10" s="853">
        <v>0</v>
      </c>
      <c r="F10" s="853">
        <v>0</v>
      </c>
      <c r="G10" s="853">
        <v>74840.61</v>
      </c>
    </row>
    <row r="11" spans="1:7" x14ac:dyDescent="0.2">
      <c r="A11" s="852">
        <v>1244</v>
      </c>
      <c r="B11" s="851" t="s">
        <v>2333</v>
      </c>
      <c r="C11" s="851" t="s">
        <v>2328</v>
      </c>
      <c r="D11" s="853">
        <v>66174.17</v>
      </c>
      <c r="E11" s="853">
        <v>0</v>
      </c>
      <c r="F11" s="853">
        <v>0</v>
      </c>
      <c r="G11" s="853">
        <v>66174.17</v>
      </c>
    </row>
    <row r="12" spans="1:7" x14ac:dyDescent="0.2">
      <c r="A12" s="852">
        <v>1246</v>
      </c>
      <c r="B12" s="851" t="s">
        <v>2334</v>
      </c>
      <c r="C12" s="851" t="s">
        <v>2328</v>
      </c>
      <c r="D12" s="853">
        <v>113091.89</v>
      </c>
      <c r="E12" s="853">
        <v>0</v>
      </c>
      <c r="F12" s="853">
        <v>0</v>
      </c>
      <c r="G12" s="853">
        <v>113091.89</v>
      </c>
    </row>
    <row r="13" spans="1:7" x14ac:dyDescent="0.2">
      <c r="A13" s="852">
        <v>1263</v>
      </c>
      <c r="B13" s="851" t="s">
        <v>2365</v>
      </c>
      <c r="C13" s="851" t="s">
        <v>2328</v>
      </c>
      <c r="D13" s="853">
        <v>-151229.82</v>
      </c>
      <c r="E13" s="853">
        <v>0</v>
      </c>
      <c r="F13" s="853">
        <v>0</v>
      </c>
      <c r="G13" s="853">
        <v>-151229.82</v>
      </c>
    </row>
    <row r="14" spans="1:7" x14ac:dyDescent="0.2">
      <c r="A14" s="852">
        <v>2111</v>
      </c>
      <c r="B14" s="851" t="s">
        <v>2335</v>
      </c>
      <c r="C14" s="851" t="s">
        <v>2336</v>
      </c>
      <c r="D14" s="853">
        <v>2500</v>
      </c>
      <c r="E14" s="853">
        <v>32750.2</v>
      </c>
      <c r="F14" s="853">
        <v>32750.2</v>
      </c>
      <c r="G14" s="853">
        <v>2500</v>
      </c>
    </row>
    <row r="15" spans="1:7" x14ac:dyDescent="0.2">
      <c r="A15" s="852">
        <v>2112</v>
      </c>
      <c r="B15" s="851" t="s">
        <v>1511</v>
      </c>
      <c r="C15" s="851" t="s">
        <v>2336</v>
      </c>
      <c r="D15" s="853">
        <v>1892966.67</v>
      </c>
      <c r="E15" s="853">
        <v>0</v>
      </c>
      <c r="F15" s="853">
        <v>0</v>
      </c>
      <c r="G15" s="853">
        <v>1892966.67</v>
      </c>
    </row>
    <row r="16" spans="1:7" x14ac:dyDescent="0.2">
      <c r="A16" s="852">
        <v>2117</v>
      </c>
      <c r="B16" s="851" t="s">
        <v>2337</v>
      </c>
      <c r="C16" s="851" t="s">
        <v>2336</v>
      </c>
      <c r="D16" s="853">
        <v>570563.62</v>
      </c>
      <c r="E16" s="853">
        <v>9854</v>
      </c>
      <c r="F16" s="853">
        <v>23279.77</v>
      </c>
      <c r="G16" s="853">
        <v>583989.39</v>
      </c>
    </row>
    <row r="17" spans="1:7" x14ac:dyDescent="0.2">
      <c r="A17" s="852">
        <v>2119</v>
      </c>
      <c r="B17" s="851" t="s">
        <v>2338</v>
      </c>
      <c r="C17" s="851" t="s">
        <v>2336</v>
      </c>
      <c r="D17" s="853">
        <v>4941852.03</v>
      </c>
      <c r="E17" s="853">
        <v>0</v>
      </c>
      <c r="F17" s="853">
        <v>0</v>
      </c>
      <c r="G17" s="853">
        <v>4941852.03</v>
      </c>
    </row>
    <row r="18" spans="1:7" x14ac:dyDescent="0.2">
      <c r="A18" s="852">
        <v>3110</v>
      </c>
      <c r="B18" s="851" t="s">
        <v>24</v>
      </c>
      <c r="C18" s="851" t="s">
        <v>2336</v>
      </c>
      <c r="D18" s="853">
        <v>133420</v>
      </c>
      <c r="E18" s="853">
        <v>0</v>
      </c>
      <c r="F18" s="853">
        <v>0</v>
      </c>
      <c r="G18" s="853">
        <v>133420</v>
      </c>
    </row>
    <row r="19" spans="1:7" x14ac:dyDescent="0.2">
      <c r="A19" s="852">
        <v>3220</v>
      </c>
      <c r="B19" s="851" t="s">
        <v>2340</v>
      </c>
      <c r="C19" s="851" t="s">
        <v>2336</v>
      </c>
      <c r="D19" s="853">
        <v>-2576943.7599999998</v>
      </c>
      <c r="E19" s="853">
        <v>0</v>
      </c>
      <c r="F19" s="853">
        <v>0</v>
      </c>
      <c r="G19" s="853">
        <v>-2576943.7599999998</v>
      </c>
    </row>
    <row r="20" spans="1:7" x14ac:dyDescent="0.2">
      <c r="A20" s="852">
        <v>4173</v>
      </c>
      <c r="B20" s="851" t="s">
        <v>2366</v>
      </c>
      <c r="C20" s="851" t="s">
        <v>2336</v>
      </c>
      <c r="D20" s="853">
        <v>3022906.75</v>
      </c>
      <c r="E20" s="853">
        <v>0</v>
      </c>
      <c r="F20" s="853">
        <v>46080</v>
      </c>
      <c r="G20" s="853">
        <v>3068986.75</v>
      </c>
    </row>
    <row r="21" spans="1:7" x14ac:dyDescent="0.2">
      <c r="A21" s="852">
        <v>4221</v>
      </c>
      <c r="B21" s="851" t="s">
        <v>2341</v>
      </c>
      <c r="C21" s="851" t="s">
        <v>2336</v>
      </c>
      <c r="D21" s="853">
        <v>2860065.96</v>
      </c>
      <c r="E21" s="853">
        <v>0</v>
      </c>
      <c r="F21" s="853">
        <v>93100.03</v>
      </c>
      <c r="G21" s="853">
        <v>2953165.99</v>
      </c>
    </row>
    <row r="22" spans="1:7" x14ac:dyDescent="0.2">
      <c r="A22" s="852">
        <v>5111</v>
      </c>
      <c r="B22" s="851" t="s">
        <v>1512</v>
      </c>
      <c r="C22" s="851" t="s">
        <v>2328</v>
      </c>
      <c r="D22" s="853">
        <v>462556.54</v>
      </c>
      <c r="E22" s="853">
        <v>38609.26</v>
      </c>
      <c r="F22" s="853">
        <v>0</v>
      </c>
      <c r="G22" s="853">
        <v>501165.8</v>
      </c>
    </row>
    <row r="23" spans="1:7" x14ac:dyDescent="0.2">
      <c r="A23" s="852">
        <v>5112</v>
      </c>
      <c r="B23" s="851" t="s">
        <v>1512</v>
      </c>
      <c r="C23" s="851" t="s">
        <v>2328</v>
      </c>
      <c r="D23" s="853">
        <v>465398.61</v>
      </c>
      <c r="E23" s="853">
        <v>0</v>
      </c>
      <c r="F23" s="853">
        <v>0</v>
      </c>
      <c r="G23" s="853">
        <v>465398.61</v>
      </c>
    </row>
    <row r="24" spans="1:7" x14ac:dyDescent="0.2">
      <c r="A24" s="852">
        <v>5113</v>
      </c>
      <c r="B24" s="851" t="s">
        <v>2483</v>
      </c>
      <c r="C24" s="851" t="s">
        <v>2328</v>
      </c>
      <c r="D24" s="853">
        <v>3289.42</v>
      </c>
      <c r="E24" s="853">
        <v>57740.53</v>
      </c>
      <c r="F24" s="853">
        <v>0</v>
      </c>
      <c r="G24" s="853">
        <v>61029.95</v>
      </c>
    </row>
    <row r="25" spans="1:7" x14ac:dyDescent="0.2">
      <c r="A25" s="852">
        <v>5115</v>
      </c>
      <c r="B25" s="851" t="s">
        <v>2343</v>
      </c>
      <c r="C25" s="851" t="s">
        <v>2328</v>
      </c>
      <c r="D25" s="853">
        <v>77550.59</v>
      </c>
      <c r="E25" s="853">
        <v>0</v>
      </c>
      <c r="F25" s="853">
        <v>0</v>
      </c>
      <c r="G25" s="853">
        <v>77550.59</v>
      </c>
    </row>
    <row r="26" spans="1:7" x14ac:dyDescent="0.2">
      <c r="A26" s="852">
        <v>5121</v>
      </c>
      <c r="B26" s="851" t="s">
        <v>1513</v>
      </c>
      <c r="C26" s="851" t="s">
        <v>2328</v>
      </c>
      <c r="D26" s="853">
        <v>19909.03</v>
      </c>
      <c r="E26" s="853">
        <v>0</v>
      </c>
      <c r="F26" s="853">
        <v>0</v>
      </c>
      <c r="G26" s="853">
        <v>19909.03</v>
      </c>
    </row>
    <row r="27" spans="1:7" x14ac:dyDescent="0.2">
      <c r="A27" s="852">
        <v>5122</v>
      </c>
      <c r="B27" s="851" t="s">
        <v>1514</v>
      </c>
      <c r="C27" s="851" t="s">
        <v>2328</v>
      </c>
      <c r="D27" s="853">
        <v>193212.6</v>
      </c>
      <c r="E27" s="853">
        <v>216</v>
      </c>
      <c r="F27" s="853">
        <v>0</v>
      </c>
      <c r="G27" s="853">
        <v>193428.6</v>
      </c>
    </row>
    <row r="28" spans="1:7" x14ac:dyDescent="0.2">
      <c r="A28" s="852">
        <v>5124</v>
      </c>
      <c r="B28" s="851" t="s">
        <v>2392</v>
      </c>
      <c r="C28" s="851" t="s">
        <v>2328</v>
      </c>
      <c r="D28" s="853">
        <v>5572.09</v>
      </c>
      <c r="E28" s="853">
        <v>0</v>
      </c>
      <c r="F28" s="853">
        <v>0</v>
      </c>
      <c r="G28" s="853">
        <v>5572.09</v>
      </c>
    </row>
    <row r="29" spans="1:7" x14ac:dyDescent="0.2">
      <c r="A29" s="852">
        <v>5126</v>
      </c>
      <c r="B29" s="851" t="s">
        <v>2346</v>
      </c>
      <c r="C29" s="851" t="s">
        <v>2328</v>
      </c>
      <c r="D29" s="853">
        <v>66150</v>
      </c>
      <c r="E29" s="853">
        <v>0</v>
      </c>
      <c r="F29" s="853">
        <v>0</v>
      </c>
      <c r="G29" s="853">
        <v>66150</v>
      </c>
    </row>
    <row r="30" spans="1:7" x14ac:dyDescent="0.2">
      <c r="A30" s="852">
        <v>5127</v>
      </c>
      <c r="B30" s="851" t="s">
        <v>2347</v>
      </c>
      <c r="C30" s="851" t="s">
        <v>2328</v>
      </c>
      <c r="D30" s="853">
        <v>5800</v>
      </c>
      <c r="E30" s="853">
        <v>0</v>
      </c>
      <c r="F30" s="853">
        <v>0</v>
      </c>
      <c r="G30" s="853">
        <v>5800</v>
      </c>
    </row>
    <row r="31" spans="1:7" x14ac:dyDescent="0.2">
      <c r="A31" s="852">
        <v>5129</v>
      </c>
      <c r="B31" s="851" t="s">
        <v>2367</v>
      </c>
      <c r="C31" s="851" t="s">
        <v>2328</v>
      </c>
      <c r="D31" s="853">
        <v>9105.9500000000007</v>
      </c>
      <c r="E31" s="853">
        <v>0</v>
      </c>
      <c r="F31" s="853">
        <v>0</v>
      </c>
      <c r="G31" s="853">
        <v>9105.9500000000007</v>
      </c>
    </row>
    <row r="32" spans="1:7" x14ac:dyDescent="0.2">
      <c r="A32" s="852">
        <v>5131</v>
      </c>
      <c r="B32" s="851" t="s">
        <v>1526</v>
      </c>
      <c r="C32" s="851" t="s">
        <v>2328</v>
      </c>
      <c r="D32" s="853">
        <v>4884.3599999999997</v>
      </c>
      <c r="E32" s="853">
        <v>0</v>
      </c>
      <c r="F32" s="853">
        <v>0</v>
      </c>
      <c r="G32" s="853">
        <v>4884.3599999999997</v>
      </c>
    </row>
    <row r="33" spans="1:7" x14ac:dyDescent="0.2">
      <c r="A33" s="852">
        <v>5132</v>
      </c>
      <c r="B33" s="851" t="s">
        <v>2368</v>
      </c>
      <c r="C33" s="851" t="s">
        <v>2328</v>
      </c>
      <c r="D33" s="853">
        <v>117125.56</v>
      </c>
      <c r="E33" s="853">
        <v>0</v>
      </c>
      <c r="F33" s="853">
        <v>0</v>
      </c>
      <c r="G33" s="853">
        <v>117125.56</v>
      </c>
    </row>
    <row r="34" spans="1:7" x14ac:dyDescent="0.2">
      <c r="A34" s="852">
        <v>5133</v>
      </c>
      <c r="B34" s="851" t="s">
        <v>2348</v>
      </c>
      <c r="C34" s="851" t="s">
        <v>2328</v>
      </c>
      <c r="D34" s="853">
        <v>105920.12</v>
      </c>
      <c r="E34" s="853">
        <v>0</v>
      </c>
      <c r="F34" s="853">
        <v>0</v>
      </c>
      <c r="G34" s="853">
        <v>105920.12</v>
      </c>
    </row>
    <row r="35" spans="1:7" x14ac:dyDescent="0.2">
      <c r="A35" s="852">
        <v>5134</v>
      </c>
      <c r="B35" s="851" t="s">
        <v>2349</v>
      </c>
      <c r="C35" s="851" t="s">
        <v>2328</v>
      </c>
      <c r="D35" s="853">
        <v>12690.64</v>
      </c>
      <c r="E35" s="853">
        <v>266.8</v>
      </c>
      <c r="F35" s="853">
        <v>0</v>
      </c>
      <c r="G35" s="853">
        <v>12957.44</v>
      </c>
    </row>
    <row r="36" spans="1:7" x14ac:dyDescent="0.2">
      <c r="A36" s="852">
        <v>5135</v>
      </c>
      <c r="B36" s="851" t="s">
        <v>2317</v>
      </c>
      <c r="C36" s="851" t="s">
        <v>2328</v>
      </c>
      <c r="D36" s="853">
        <v>142112.54999999999</v>
      </c>
      <c r="E36" s="853">
        <v>0</v>
      </c>
      <c r="F36" s="853">
        <v>0</v>
      </c>
      <c r="G36" s="853">
        <v>142112.54999999999</v>
      </c>
    </row>
    <row r="37" spans="1:7" x14ac:dyDescent="0.2">
      <c r="A37" s="852">
        <v>5136</v>
      </c>
      <c r="B37" s="851" t="s">
        <v>2350</v>
      </c>
      <c r="C37" s="851" t="s">
        <v>2328</v>
      </c>
      <c r="D37" s="853">
        <v>59999.99</v>
      </c>
      <c r="E37" s="853">
        <v>0</v>
      </c>
      <c r="F37" s="853">
        <v>0</v>
      </c>
      <c r="G37" s="853">
        <v>59999.99</v>
      </c>
    </row>
    <row r="38" spans="1:7" x14ac:dyDescent="0.2">
      <c r="A38" s="852">
        <v>5137</v>
      </c>
      <c r="B38" s="851" t="s">
        <v>2369</v>
      </c>
      <c r="C38" s="851" t="s">
        <v>2328</v>
      </c>
      <c r="D38" s="853">
        <v>7781.79</v>
      </c>
      <c r="E38" s="853">
        <v>0</v>
      </c>
      <c r="F38" s="853">
        <v>0</v>
      </c>
      <c r="G38" s="853">
        <v>7781.79</v>
      </c>
    </row>
    <row r="39" spans="1:7" x14ac:dyDescent="0.2">
      <c r="A39" s="852">
        <v>5138</v>
      </c>
      <c r="B39" s="851" t="s">
        <v>1515</v>
      </c>
      <c r="C39" s="851" t="s">
        <v>2328</v>
      </c>
      <c r="D39" s="853">
        <v>4199990.6500000004</v>
      </c>
      <c r="E39" s="853">
        <v>470.96</v>
      </c>
      <c r="F39" s="853">
        <v>0</v>
      </c>
      <c r="G39" s="853">
        <v>4200461.6100000003</v>
      </c>
    </row>
    <row r="40" spans="1:7" x14ac:dyDescent="0.2">
      <c r="A40" s="852">
        <v>5139</v>
      </c>
      <c r="B40" s="851" t="s">
        <v>1718</v>
      </c>
      <c r="C40" s="851" t="s">
        <v>2328</v>
      </c>
      <c r="D40" s="853">
        <v>6817</v>
      </c>
      <c r="E40" s="853">
        <v>8670</v>
      </c>
      <c r="F40" s="853">
        <v>0</v>
      </c>
      <c r="G40" s="853">
        <v>15487</v>
      </c>
    </row>
    <row r="41" spans="1:7" x14ac:dyDescent="0.2">
      <c r="A41" s="852">
        <v>8110</v>
      </c>
      <c r="B41" s="851" t="s">
        <v>1516</v>
      </c>
      <c r="C41" s="851" t="s">
        <v>2328</v>
      </c>
      <c r="D41" s="853">
        <v>6322585.75</v>
      </c>
      <c r="E41" s="853">
        <v>271633.25</v>
      </c>
      <c r="F41" s="853">
        <v>0</v>
      </c>
      <c r="G41" s="853">
        <v>6594219</v>
      </c>
    </row>
    <row r="42" spans="1:7" x14ac:dyDescent="0.2">
      <c r="A42" s="852">
        <v>8120</v>
      </c>
      <c r="B42" s="851" t="s">
        <v>1517</v>
      </c>
      <c r="C42" s="851" t="s">
        <v>2336</v>
      </c>
      <c r="D42" s="853">
        <v>439613.04</v>
      </c>
      <c r="E42" s="853">
        <v>139180.03</v>
      </c>
      <c r="F42" s="853">
        <v>271633.25</v>
      </c>
      <c r="G42" s="853">
        <v>572066.26</v>
      </c>
    </row>
    <row r="43" spans="1:7" x14ac:dyDescent="0.2">
      <c r="A43" s="852">
        <v>8140</v>
      </c>
      <c r="B43" s="851" t="s">
        <v>1518</v>
      </c>
      <c r="C43" s="851" t="s">
        <v>2336</v>
      </c>
      <c r="D43" s="853">
        <v>0</v>
      </c>
      <c r="E43" s="853">
        <v>139180.03</v>
      </c>
      <c r="F43" s="853">
        <v>139180.03</v>
      </c>
      <c r="G43" s="853">
        <v>0</v>
      </c>
    </row>
    <row r="44" spans="1:7" x14ac:dyDescent="0.2">
      <c r="A44" s="852">
        <v>8150</v>
      </c>
      <c r="B44" s="851" t="s">
        <v>1519</v>
      </c>
      <c r="C44" s="851" t="s">
        <v>2336</v>
      </c>
      <c r="D44" s="853">
        <v>5882972.71</v>
      </c>
      <c r="E44" s="853">
        <v>0</v>
      </c>
      <c r="F44" s="853">
        <v>139180.03</v>
      </c>
      <c r="G44" s="853">
        <v>6022152.7400000002</v>
      </c>
    </row>
    <row r="45" spans="1:7" x14ac:dyDescent="0.2">
      <c r="A45" s="852">
        <v>8210</v>
      </c>
      <c r="B45" s="851" t="s">
        <v>1520</v>
      </c>
      <c r="C45" s="851" t="s">
        <v>2336</v>
      </c>
      <c r="D45" s="853">
        <v>6383450</v>
      </c>
      <c r="E45" s="853">
        <v>0</v>
      </c>
      <c r="F45" s="853">
        <v>210769</v>
      </c>
      <c r="G45" s="853">
        <v>6594219</v>
      </c>
    </row>
    <row r="46" spans="1:7" x14ac:dyDescent="0.2">
      <c r="A46" s="852">
        <v>8220</v>
      </c>
      <c r="B46" s="851" t="s">
        <v>1521</v>
      </c>
      <c r="C46" s="851" t="s">
        <v>2328</v>
      </c>
      <c r="D46" s="853">
        <v>417582.51</v>
      </c>
      <c r="E46" s="853">
        <v>210769</v>
      </c>
      <c r="F46" s="853">
        <v>105973.55</v>
      </c>
      <c r="G46" s="853">
        <v>522377.96</v>
      </c>
    </row>
    <row r="47" spans="1:7" x14ac:dyDescent="0.2">
      <c r="A47" s="852">
        <v>8240</v>
      </c>
      <c r="B47" s="851" t="s">
        <v>1522</v>
      </c>
      <c r="C47" s="851" t="s">
        <v>2328</v>
      </c>
      <c r="D47" s="853">
        <v>0</v>
      </c>
      <c r="E47" s="853">
        <v>105973.55</v>
      </c>
      <c r="F47" s="853">
        <v>105973.55</v>
      </c>
      <c r="G47" s="853">
        <v>0</v>
      </c>
    </row>
    <row r="48" spans="1:7" x14ac:dyDescent="0.2">
      <c r="A48" s="852">
        <v>8250</v>
      </c>
      <c r="B48" s="851" t="s">
        <v>1523</v>
      </c>
      <c r="C48" s="851" t="s">
        <v>2328</v>
      </c>
      <c r="D48" s="853">
        <v>0</v>
      </c>
      <c r="E48" s="853">
        <v>105973.55</v>
      </c>
      <c r="F48" s="853">
        <v>105973.55</v>
      </c>
      <c r="G48" s="853">
        <v>0</v>
      </c>
    </row>
    <row r="49" spans="1:7" x14ac:dyDescent="0.2">
      <c r="A49" s="852">
        <v>8260</v>
      </c>
      <c r="B49" s="851" t="s">
        <v>1524</v>
      </c>
      <c r="C49" s="851" t="s">
        <v>2328</v>
      </c>
      <c r="D49" s="853">
        <v>0</v>
      </c>
      <c r="E49" s="853">
        <v>105973.55</v>
      </c>
      <c r="F49" s="853">
        <v>105973.55</v>
      </c>
      <c r="G49" s="853">
        <v>0</v>
      </c>
    </row>
    <row r="50" spans="1:7" x14ac:dyDescent="0.2">
      <c r="A50" s="852">
        <v>8270</v>
      </c>
      <c r="B50" s="851" t="s">
        <v>1525</v>
      </c>
      <c r="C50" s="851" t="s">
        <v>2328</v>
      </c>
      <c r="D50" s="853">
        <v>5965867.4900000002</v>
      </c>
      <c r="E50" s="853">
        <v>105973.55</v>
      </c>
      <c r="F50" s="853">
        <v>0</v>
      </c>
      <c r="G50" s="853">
        <v>6071841.04</v>
      </c>
    </row>
    <row r="51" spans="1:7" x14ac:dyDescent="0.2">
      <c r="A51" s="851" t="s">
        <v>2355</v>
      </c>
      <c r="B51" s="853">
        <v>23553367.02</v>
      </c>
      <c r="C51" s="853">
        <v>1482417.29</v>
      </c>
      <c r="D51" s="853">
        <v>1482417.29</v>
      </c>
      <c r="E51" s="853">
        <v>24188375.07</v>
      </c>
    </row>
    <row r="52" spans="1:7" x14ac:dyDescent="0.2">
      <c r="A52" s="853">
        <v>23553367.02</v>
      </c>
      <c r="B52" s="851" t="s">
        <v>2327</v>
      </c>
      <c r="C52" s="851" t="s">
        <v>2327</v>
      </c>
      <c r="D52" s="853">
        <v>24188375.07</v>
      </c>
    </row>
  </sheetData>
  <pageMargins left="1.5" right="1.5" top="1.5" bottom="1.5" header="0.5" footer="0.5"/>
  <headerFooter>
    <oddFooter>SuperCONTABILIDAD 2019   22/01/20 11:10   ref:4021855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92D050"/>
    <pageSetUpPr fitToPage="1"/>
  </sheetPr>
  <dimension ref="A1:W67"/>
  <sheetViews>
    <sheetView zoomScaleNormal="100" workbookViewId="0">
      <selection activeCell="B9" sqref="B9"/>
    </sheetView>
  </sheetViews>
  <sheetFormatPr baseColWidth="10" defaultColWidth="11.42578125" defaultRowHeight="12.75" x14ac:dyDescent="0.2"/>
  <cols>
    <col min="1" max="1" width="10.42578125" style="145" customWidth="1"/>
    <col min="2" max="2" width="36.85546875" style="118" customWidth="1"/>
    <col min="3" max="8" width="16" style="140" customWidth="1"/>
    <col min="9" max="12" width="17.42578125" style="140" customWidth="1"/>
    <col min="13" max="13" width="19.42578125" style="140" customWidth="1"/>
    <col min="14" max="16" width="17.42578125" style="140" customWidth="1"/>
    <col min="17" max="17" width="11.42578125" style="118"/>
    <col min="18" max="20" width="11.42578125" style="118" customWidth="1"/>
    <col min="21" max="21" width="12.42578125" style="118" bestFit="1" customWidth="1"/>
    <col min="22" max="22" width="12.7109375" style="118" customWidth="1"/>
    <col min="23" max="23" width="11.42578125" style="118" customWidth="1"/>
    <col min="24" max="16384" width="11.42578125" style="118"/>
  </cols>
  <sheetData>
    <row r="1" spans="1:20" ht="18" x14ac:dyDescent="0.25">
      <c r="A1" s="895" t="s">
        <v>0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</row>
    <row r="2" spans="1:20" ht="15" x14ac:dyDescent="0.25">
      <c r="A2" s="896" t="s">
        <v>2490</v>
      </c>
      <c r="B2" s="896"/>
      <c r="C2" s="896"/>
      <c r="D2" s="896"/>
      <c r="E2" s="896"/>
      <c r="F2" s="896"/>
      <c r="G2" s="896"/>
      <c r="H2" s="896"/>
      <c r="I2" s="896"/>
      <c r="J2" s="896"/>
      <c r="K2" s="896"/>
      <c r="L2" s="896"/>
      <c r="M2" s="896"/>
      <c r="N2" s="896"/>
      <c r="O2" s="896"/>
      <c r="P2" s="896"/>
    </row>
    <row r="3" spans="1:20" ht="15" x14ac:dyDescent="0.25">
      <c r="A3" s="181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</row>
    <row r="4" spans="1:20" ht="15" x14ac:dyDescent="0.25">
      <c r="A4" s="182" t="s">
        <v>2403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241" t="s">
        <v>2</v>
      </c>
    </row>
    <row r="5" spans="1:20" ht="7.5" customHeight="1" thickBot="1" x14ac:dyDescent="0.2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3"/>
    </row>
    <row r="6" spans="1:20" ht="15" customHeight="1" x14ac:dyDescent="0.25">
      <c r="A6" s="897" t="s">
        <v>3</v>
      </c>
      <c r="B6" s="899" t="s">
        <v>4</v>
      </c>
      <c r="C6" s="901" t="s">
        <v>5</v>
      </c>
      <c r="D6" s="902"/>
      <c r="E6" s="903" t="s">
        <v>1488</v>
      </c>
      <c r="F6" s="903"/>
      <c r="G6" s="903" t="s">
        <v>1488</v>
      </c>
      <c r="H6" s="903"/>
      <c r="I6" s="903" t="s">
        <v>1488</v>
      </c>
      <c r="J6" s="903"/>
      <c r="K6" s="901" t="s">
        <v>6</v>
      </c>
      <c r="L6" s="902"/>
      <c r="M6" s="904" t="s">
        <v>1489</v>
      </c>
      <c r="N6" s="905"/>
      <c r="O6" s="901" t="s">
        <v>7</v>
      </c>
      <c r="P6" s="902"/>
    </row>
    <row r="7" spans="1:20" ht="18" customHeight="1" x14ac:dyDescent="0.25">
      <c r="A7" s="898"/>
      <c r="B7" s="900"/>
      <c r="C7" s="906" t="s">
        <v>2491</v>
      </c>
      <c r="D7" s="907"/>
      <c r="E7" s="908" t="s">
        <v>2492</v>
      </c>
      <c r="F7" s="909"/>
      <c r="G7" s="908" t="s">
        <v>2493</v>
      </c>
      <c r="H7" s="909"/>
      <c r="I7" s="908" t="s">
        <v>2494</v>
      </c>
      <c r="J7" s="909"/>
      <c r="K7" s="908" t="s">
        <v>2495</v>
      </c>
      <c r="L7" s="909"/>
      <c r="M7" s="908" t="s">
        <v>2495</v>
      </c>
      <c r="N7" s="909"/>
      <c r="O7" s="908" t="s">
        <v>2495</v>
      </c>
      <c r="P7" s="909"/>
    </row>
    <row r="8" spans="1:20" ht="15.75" customHeight="1" x14ac:dyDescent="0.25">
      <c r="A8" s="898"/>
      <c r="B8" s="900"/>
      <c r="C8" s="653" t="s">
        <v>8</v>
      </c>
      <c r="D8" s="654" t="s">
        <v>9</v>
      </c>
      <c r="E8" s="655" t="s">
        <v>8</v>
      </c>
      <c r="F8" s="654" t="s">
        <v>9</v>
      </c>
      <c r="G8" s="655" t="s">
        <v>8</v>
      </c>
      <c r="H8" s="654" t="s">
        <v>9</v>
      </c>
      <c r="I8" s="655" t="s">
        <v>8</v>
      </c>
      <c r="J8" s="656" t="s">
        <v>9</v>
      </c>
      <c r="K8" s="653" t="s">
        <v>8</v>
      </c>
      <c r="L8" s="654" t="s">
        <v>9</v>
      </c>
      <c r="M8" s="655" t="s">
        <v>8</v>
      </c>
      <c r="N8" s="656" t="s">
        <v>9</v>
      </c>
      <c r="O8" s="653" t="s">
        <v>8</v>
      </c>
      <c r="P8" s="654" t="s">
        <v>9</v>
      </c>
    </row>
    <row r="9" spans="1:20" s="126" customFormat="1" ht="17.25" customHeight="1" x14ac:dyDescent="0.25">
      <c r="A9" s="124">
        <v>1112</v>
      </c>
      <c r="B9" s="125" t="s">
        <v>22</v>
      </c>
      <c r="C9" s="300">
        <v>40590.559999999634</v>
      </c>
      <c r="D9" s="301"/>
      <c r="E9" s="300">
        <f>SUMIF('BALANZA DE COMPROBACION DE OCTU'!$A$5:$A$50,'OP1'!A9,'BALANZA DE COMPROBACION DE OCTU'!$E$5:$E$50)</f>
        <v>18682</v>
      </c>
      <c r="F9" s="300">
        <f>SUMIF('BALANZA DE COMPROBACION DE OCTU'!$A$5:$A$49,'OP1'!A9,'BALANZA DE COMPROBACION DE OCTU'!$F$5:$F$50)</f>
        <v>53509.51</v>
      </c>
      <c r="G9" s="300">
        <f>SUMIF('BALANZA DE COMPROBACION DE NOVI'!$A$5:$A$50,'OP1'!A9,'BALANZA DE COMPROBACION DE NOVI'!$E$5:$E$50)</f>
        <v>37364</v>
      </c>
      <c r="H9" s="300">
        <f>SUMIF('BALANZA DE COMPROBACION DE NOVI'!$A$5:$A$50,'OP1'!A9,'BALANZA DE COMPROBACION DE NOVI'!$F$5:$F$50)</f>
        <v>36364</v>
      </c>
      <c r="I9" s="300">
        <f>SUMIF('BALANZA DE COMPROBACION DE DICI'!$A$5:$A$50,'OP1'!A9,'BALANZA DE COMPROBACION DE DICI'!$E$5:$E$50)</f>
        <v>139180.03</v>
      </c>
      <c r="J9" s="300">
        <f>SUMIF('BALANZA DE COMPROBACION DE DICI'!$A$5:$A$50,'OP1'!A9,'BALANZA DE COMPROBACION DE DICI'!$F$5:$F$50)</f>
        <v>102550.58</v>
      </c>
      <c r="K9" s="302">
        <f>+C9-D9+E9-F9+G9-H9+I9-J9</f>
        <v>43392.499999999636</v>
      </c>
      <c r="L9" s="303"/>
      <c r="M9" s="304"/>
      <c r="N9" s="305"/>
      <c r="O9" s="302">
        <f>K9</f>
        <v>43392.499999999636</v>
      </c>
      <c r="P9" s="303"/>
      <c r="R9" s="124">
        <v>1112</v>
      </c>
      <c r="S9" s="125" t="s">
        <v>22</v>
      </c>
      <c r="T9" s="608">
        <f>+K9-C9</f>
        <v>2801.9400000000023</v>
      </c>
    </row>
    <row r="10" spans="1:20" s="126" customFormat="1" ht="18.75" customHeight="1" x14ac:dyDescent="0.25">
      <c r="A10" s="127">
        <v>1115</v>
      </c>
      <c r="B10" s="128" t="s">
        <v>2363</v>
      </c>
      <c r="C10" s="300">
        <v>7.94</v>
      </c>
      <c r="D10" s="301"/>
      <c r="E10" s="300">
        <f>SUMIF('BALANZA DE COMPROBACION DE OCTU'!$A$5:$A$50,'OP1'!A10,'BALANZA DE COMPROBACION DE OCTU'!$E$5:$E$50)</f>
        <v>0</v>
      </c>
      <c r="F10" s="300">
        <f>SUMIF('BALANZA DE COMPROBACION DE OCTU'!$A$5:$A$49,'OP1'!A10,'BALANZA DE COMPROBACION DE OCTU'!$F$5:$F$50)</f>
        <v>0</v>
      </c>
      <c r="G10" s="300">
        <f>SUMIF('BALANZA DE COMPROBACION DE NOVI'!$A$5:$A$50,'OP1'!A10,'BALANZA DE COMPROBACION DE NOVI'!$E$5:$E$50)</f>
        <v>0</v>
      </c>
      <c r="H10" s="300">
        <f>SUMIF('BALANZA DE COMPROBACION DE NOVI'!$A$5:$A$50,'OP1'!A10,'BALANZA DE COMPROBACION DE NOVI'!$F$5:$F$50)</f>
        <v>0</v>
      </c>
      <c r="I10" s="300">
        <f>SUMIF('BALANZA DE COMPROBACION DE DICI'!$A$5:$A$50,'OP1'!A10,'BALANZA DE COMPROBACION DE DICI'!$E$5:$E$50)</f>
        <v>0</v>
      </c>
      <c r="J10" s="300">
        <f>SUMIF('BALANZA DE COMPROBACION DE DICI'!$A$5:$A$50,'OP1'!A10,'BALANZA DE COMPROBACION DE DICI'!$F$5:$F$50)</f>
        <v>0</v>
      </c>
      <c r="K10" s="306">
        <f t="shared" ref="K10:K18" si="0">+C10-D10+E10-F10+G10-H10+I10-J10</f>
        <v>7.94</v>
      </c>
      <c r="L10" s="307"/>
      <c r="M10" s="308"/>
      <c r="N10" s="309"/>
      <c r="O10" s="306">
        <f t="shared" ref="O10:O18" si="1">K10</f>
        <v>7.94</v>
      </c>
      <c r="P10" s="307"/>
      <c r="R10" s="127">
        <v>1115</v>
      </c>
      <c r="S10" s="128" t="s">
        <v>2363</v>
      </c>
      <c r="T10" s="608">
        <f t="shared" ref="T10:T18" si="2">+K10-C10</f>
        <v>0</v>
      </c>
    </row>
    <row r="11" spans="1:20" s="126" customFormat="1" ht="18.75" customHeight="1" x14ac:dyDescent="0.25">
      <c r="A11" s="127">
        <v>1122</v>
      </c>
      <c r="B11" s="128" t="s">
        <v>2329</v>
      </c>
      <c r="C11" s="300">
        <v>33923.21</v>
      </c>
      <c r="D11" s="301"/>
      <c r="E11" s="300">
        <f>SUMIF('BALANZA DE COMPROBACION DE OCTU'!$A$5:$A$50,'OP1'!A11,'BALANZA DE COMPROBACION DE OCTU'!$E$5:$E$50)</f>
        <v>0</v>
      </c>
      <c r="F11" s="300">
        <f>SUMIF('BALANZA DE COMPROBACION DE OCTU'!$A$5:$A$49,'OP1'!A11,'BALANZA DE COMPROBACION DE OCTU'!$F$5:$F$50)</f>
        <v>0</v>
      </c>
      <c r="G11" s="300">
        <f>SUMIF('BALANZA DE COMPROBACION DE NOVI'!$A$5:$A$50,'OP1'!A11,'BALANZA DE COMPROBACION DE NOVI'!$E$5:$E$50)</f>
        <v>0</v>
      </c>
      <c r="H11" s="300">
        <f>SUMIF('BALANZA DE COMPROBACION DE NOVI'!$A$5:$A$50,'OP1'!A11,'BALANZA DE COMPROBACION DE NOVI'!$F$5:$F$50)</f>
        <v>0</v>
      </c>
      <c r="I11" s="300">
        <f>SUMIF('BALANZA DE COMPROBACION DE DICI'!$A$5:$A$50,'OP1'!A11,'BALANZA DE COMPROBACION DE DICI'!$E$5:$E$50)</f>
        <v>0</v>
      </c>
      <c r="J11" s="300">
        <f>SUMIF('BALANZA DE COMPROBACION DE DICI'!$A$5:$A$50,'OP1'!A11,'BALANZA DE COMPROBACION DE DICI'!$F$5:$F$50)</f>
        <v>0</v>
      </c>
      <c r="K11" s="306">
        <f t="shared" si="0"/>
        <v>33923.21</v>
      </c>
      <c r="L11" s="307"/>
      <c r="M11" s="308"/>
      <c r="N11" s="309"/>
      <c r="O11" s="306">
        <f t="shared" si="1"/>
        <v>33923.21</v>
      </c>
      <c r="P11" s="307"/>
      <c r="R11" s="127">
        <v>1122</v>
      </c>
      <c r="S11" s="128" t="s">
        <v>2329</v>
      </c>
      <c r="T11" s="608">
        <f t="shared" si="2"/>
        <v>0</v>
      </c>
    </row>
    <row r="12" spans="1:20" s="126" customFormat="1" ht="18" customHeight="1" x14ac:dyDescent="0.25">
      <c r="A12" s="127">
        <v>1123</v>
      </c>
      <c r="B12" s="128" t="s">
        <v>2330</v>
      </c>
      <c r="C12" s="300">
        <v>3794907.73</v>
      </c>
      <c r="D12" s="301"/>
      <c r="E12" s="300">
        <f>SUMIF('BALANZA DE COMPROBACION DE OCTU'!$A$5:$A$50,'OP1'!A12,'BALANZA DE COMPROBACION DE OCTU'!$E$5:$E$50)</f>
        <v>20000</v>
      </c>
      <c r="F12" s="300">
        <f>SUMIF('BALANZA DE COMPROBACION DE OCTU'!$A$5:$A$49,'OP1'!A12,'BALANZA DE COMPROBACION DE OCTU'!$F$5:$F$50)</f>
        <v>0</v>
      </c>
      <c r="G12" s="300">
        <f>SUMIF('BALANZA DE COMPROBACION DE NOVI'!$A$5:$A$50,'OP1'!A12,'BALANZA DE COMPROBACION DE NOVI'!$E$5:$E$50)</f>
        <v>5.2</v>
      </c>
      <c r="H12" s="300">
        <f>SUMIF('BALANZA DE COMPROBACION DE NOVI'!$A$5:$A$50,'OP1'!A12,'BALANZA DE COMPROBACION DE NOVI'!$F$5:$F$50)</f>
        <v>0</v>
      </c>
      <c r="I12" s="300">
        <f>SUMIF('BALANZA DE COMPROBACION DE DICI'!$A$5:$A$50,'OP1'!A12,'BALANZA DE COMPROBACION DE DICI'!$E$5:$E$50)</f>
        <v>10003</v>
      </c>
      <c r="J12" s="300">
        <f>SUMIF('BALANZA DE COMPROBACION DE DICI'!$A$5:$A$50,'OP1'!A12,'BALANZA DE COMPROBACION DE DICI'!$F$5:$F$50)</f>
        <v>0.2</v>
      </c>
      <c r="K12" s="306">
        <f t="shared" si="0"/>
        <v>3824915.73</v>
      </c>
      <c r="L12" s="307"/>
      <c r="M12" s="308"/>
      <c r="N12" s="309"/>
      <c r="O12" s="306">
        <f t="shared" si="1"/>
        <v>3824915.73</v>
      </c>
      <c r="P12" s="307"/>
      <c r="R12" s="127">
        <v>1123</v>
      </c>
      <c r="S12" s="128" t="s">
        <v>2330</v>
      </c>
      <c r="T12" s="608">
        <f t="shared" si="2"/>
        <v>30008</v>
      </c>
    </row>
    <row r="13" spans="1:20" s="126" customFormat="1" ht="18" customHeight="1" x14ac:dyDescent="0.25">
      <c r="A13" s="127">
        <v>1131</v>
      </c>
      <c r="B13" s="128" t="s">
        <v>2364</v>
      </c>
      <c r="C13" s="300">
        <v>922979.8</v>
      </c>
      <c r="D13" s="301"/>
      <c r="E13" s="300">
        <f>SUMIF('BALANZA DE COMPROBACION DE OCTU'!$A$5:$A$50,'OP1'!A13,'BALANZA DE COMPROBACION DE OCTU'!$E$5:$E$50)</f>
        <v>0</v>
      </c>
      <c r="F13" s="300">
        <f>SUMIF('BALANZA DE COMPROBACION DE OCTU'!$A$5:$A$49,'OP1'!A13,'BALANZA DE COMPROBACION DE OCTU'!$F$5:$F$50)</f>
        <v>0</v>
      </c>
      <c r="G13" s="300">
        <f>SUMIF('BALANZA DE COMPROBACION DE NOVI'!$A$5:$A$50,'OP1'!A13,'BALANZA DE COMPROBACION DE NOVI'!$E$5:$E$50)</f>
        <v>0</v>
      </c>
      <c r="H13" s="300">
        <f>SUMIF('BALANZA DE COMPROBACION DE NOVI'!$A$5:$A$50,'OP1'!A13,'BALANZA DE COMPROBACION DE NOVI'!$F$5:$F$50)</f>
        <v>0</v>
      </c>
      <c r="I13" s="300">
        <f>SUMIF('BALANZA DE COMPROBACION DE DICI'!$A$5:$A$50,'OP1'!A13,'BALANZA DE COMPROBACION DE DICI'!$E$5:$E$50)</f>
        <v>0</v>
      </c>
      <c r="J13" s="300">
        <f>SUMIF('BALANZA DE COMPROBACION DE DICI'!$A$5:$A$50,'OP1'!A13,'BALANZA DE COMPROBACION DE DICI'!$F$5:$F$50)</f>
        <v>0</v>
      </c>
      <c r="K13" s="306">
        <f t="shared" si="0"/>
        <v>922979.8</v>
      </c>
      <c r="L13" s="307"/>
      <c r="M13" s="308"/>
      <c r="N13" s="309"/>
      <c r="O13" s="306">
        <f t="shared" si="1"/>
        <v>922979.8</v>
      </c>
      <c r="P13" s="307"/>
      <c r="R13" s="127">
        <v>1131</v>
      </c>
      <c r="S13" s="128" t="s">
        <v>2364</v>
      </c>
      <c r="T13" s="608">
        <f t="shared" si="2"/>
        <v>0</v>
      </c>
    </row>
    <row r="14" spans="1:20" s="126" customFormat="1" ht="18" customHeight="1" x14ac:dyDescent="0.25">
      <c r="A14" s="127">
        <v>1241</v>
      </c>
      <c r="B14" s="128" t="s">
        <v>2331</v>
      </c>
      <c r="C14" s="300">
        <v>74840.61</v>
      </c>
      <c r="D14" s="301"/>
      <c r="E14" s="300">
        <f>SUMIF('BALANZA DE COMPROBACION DE OCTU'!$A$5:$A$50,'OP1'!A14,'BALANZA DE COMPROBACION DE OCTU'!$E$5:$E$50)</f>
        <v>0</v>
      </c>
      <c r="F14" s="300">
        <f>SUMIF('BALANZA DE COMPROBACION DE OCTU'!$A$5:$A$49,'OP1'!A14,'BALANZA DE COMPROBACION DE OCTU'!$F$5:$F$50)</f>
        <v>0</v>
      </c>
      <c r="G14" s="300">
        <f>SUMIF('BALANZA DE COMPROBACION DE NOVI'!$A$5:$A$50,'OP1'!A14,'BALANZA DE COMPROBACION DE NOVI'!$E$5:$E$50)</f>
        <v>0</v>
      </c>
      <c r="H14" s="300">
        <f>SUMIF('BALANZA DE COMPROBACION DE NOVI'!$A$5:$A$50,'OP1'!A14,'BALANZA DE COMPROBACION DE NOVI'!$F$5:$F$50)</f>
        <v>0</v>
      </c>
      <c r="I14" s="300">
        <f>SUMIF('BALANZA DE COMPROBACION DE DICI'!$A$5:$A$50,'OP1'!A14,'BALANZA DE COMPROBACION DE DICI'!$E$5:$E$50)</f>
        <v>0</v>
      </c>
      <c r="J14" s="300">
        <f>SUMIF('BALANZA DE COMPROBACION DE DICI'!$A$5:$A$50,'OP1'!A14,'BALANZA DE COMPROBACION DE DICI'!$F$5:$F$50)</f>
        <v>0</v>
      </c>
      <c r="K14" s="306">
        <f t="shared" si="0"/>
        <v>74840.61</v>
      </c>
      <c r="L14" s="307"/>
      <c r="M14" s="308"/>
      <c r="N14" s="309"/>
      <c r="O14" s="306">
        <f t="shared" si="1"/>
        <v>74840.61</v>
      </c>
      <c r="P14" s="307"/>
      <c r="R14" s="127">
        <v>1241</v>
      </c>
      <c r="S14" s="128" t="s">
        <v>2331</v>
      </c>
      <c r="T14" s="608">
        <f t="shared" si="2"/>
        <v>0</v>
      </c>
    </row>
    <row r="15" spans="1:20" s="126" customFormat="1" ht="18" customHeight="1" x14ac:dyDescent="0.25">
      <c r="A15" s="127">
        <v>1242</v>
      </c>
      <c r="B15" s="128" t="s">
        <v>2332</v>
      </c>
      <c r="C15" s="300">
        <v>0</v>
      </c>
      <c r="D15" s="301"/>
      <c r="E15" s="300">
        <f>SUMIF('BALANZA DE COMPROBACION DE OCTU'!$A$5:$A$50,'OP1'!A15,'BALANZA DE COMPROBACION DE OCTU'!$E$5:$E$50)</f>
        <v>0</v>
      </c>
      <c r="F15" s="300">
        <f>SUMIF('BALANZA DE COMPROBACION DE OCTU'!$A$5:$A$49,'OP1'!A15,'BALANZA DE COMPROBACION DE OCTU'!$F$5:$F$50)</f>
        <v>0</v>
      </c>
      <c r="G15" s="300">
        <f>SUMIF('BALANZA DE COMPROBACION DE NOVI'!$A$5:$A$50,'OP1'!A15,'BALANZA DE COMPROBACION DE NOVI'!$E$5:$E$50)</f>
        <v>0</v>
      </c>
      <c r="H15" s="300">
        <f>SUMIF('BALANZA DE COMPROBACION DE NOVI'!$A$5:$A$50,'OP1'!A15,'BALANZA DE COMPROBACION DE NOVI'!$F$5:$F$50)</f>
        <v>0</v>
      </c>
      <c r="I15" s="300">
        <f>SUMIF('BALANZA DE COMPROBACION DE DICI'!$A$5:$A$50,'OP1'!A15,'BALANZA DE COMPROBACION DE DICI'!$E$5:$E$50)</f>
        <v>0</v>
      </c>
      <c r="J15" s="300">
        <f>SUMIF('BALANZA DE COMPROBACION DE DICI'!$A$5:$A$50,'OP1'!A15,'BALANZA DE COMPROBACION DE DICI'!$F$5:$F$50)</f>
        <v>0</v>
      </c>
      <c r="K15" s="306">
        <f t="shared" si="0"/>
        <v>0</v>
      </c>
      <c r="L15" s="307"/>
      <c r="M15" s="308"/>
      <c r="N15" s="309"/>
      <c r="O15" s="306">
        <f t="shared" si="1"/>
        <v>0</v>
      </c>
      <c r="P15" s="307"/>
      <c r="R15" s="127">
        <v>1242</v>
      </c>
      <c r="S15" s="128" t="s">
        <v>2332</v>
      </c>
      <c r="T15" s="608">
        <f t="shared" si="2"/>
        <v>0</v>
      </c>
    </row>
    <row r="16" spans="1:20" s="126" customFormat="1" ht="18" customHeight="1" x14ac:dyDescent="0.25">
      <c r="A16" s="127">
        <v>1244</v>
      </c>
      <c r="B16" s="128" t="s">
        <v>2333</v>
      </c>
      <c r="C16" s="300">
        <v>66174.17</v>
      </c>
      <c r="D16" s="301"/>
      <c r="E16" s="300">
        <f>SUMIF('BALANZA DE COMPROBACION DE OCTU'!$A$5:$A$50,'OP1'!A16,'BALANZA DE COMPROBACION DE OCTU'!$E$5:$E$50)</f>
        <v>0</v>
      </c>
      <c r="F16" s="300">
        <f>SUMIF('BALANZA DE COMPROBACION DE OCTU'!$A$5:$A$49,'OP1'!A16,'BALANZA DE COMPROBACION DE OCTU'!$F$5:$F$50)</f>
        <v>0</v>
      </c>
      <c r="G16" s="300">
        <f>SUMIF('BALANZA DE COMPROBACION DE NOVI'!$A$5:$A$50,'OP1'!A16,'BALANZA DE COMPROBACION DE NOVI'!$E$5:$E$50)</f>
        <v>0</v>
      </c>
      <c r="H16" s="300">
        <f>SUMIF('BALANZA DE COMPROBACION DE NOVI'!$A$5:$A$50,'OP1'!A16,'BALANZA DE COMPROBACION DE NOVI'!$F$5:$F$50)</f>
        <v>0</v>
      </c>
      <c r="I16" s="300">
        <f>SUMIF('BALANZA DE COMPROBACION DE DICI'!$A$5:$A$50,'OP1'!A16,'BALANZA DE COMPROBACION DE DICI'!$E$5:$E$50)</f>
        <v>0</v>
      </c>
      <c r="J16" s="300">
        <f>SUMIF('BALANZA DE COMPROBACION DE DICI'!$A$5:$A$50,'OP1'!A16,'BALANZA DE COMPROBACION DE DICI'!$F$5:$F$50)</f>
        <v>0</v>
      </c>
      <c r="K16" s="306">
        <f t="shared" si="0"/>
        <v>66174.17</v>
      </c>
      <c r="L16" s="307"/>
      <c r="M16" s="308"/>
      <c r="N16" s="309"/>
      <c r="O16" s="306">
        <f t="shared" si="1"/>
        <v>66174.17</v>
      </c>
      <c r="P16" s="307"/>
      <c r="R16" s="127">
        <v>1244</v>
      </c>
      <c r="S16" s="128" t="s">
        <v>2333</v>
      </c>
      <c r="T16" s="608">
        <f t="shared" si="2"/>
        <v>0</v>
      </c>
    </row>
    <row r="17" spans="1:23" s="126" customFormat="1" ht="18" customHeight="1" x14ac:dyDescent="0.25">
      <c r="A17" s="127">
        <v>1246</v>
      </c>
      <c r="B17" s="128" t="s">
        <v>2334</v>
      </c>
      <c r="C17" s="300">
        <v>113091.89</v>
      </c>
      <c r="D17" s="301"/>
      <c r="E17" s="300">
        <f>SUMIF('BALANZA DE COMPROBACION DE OCTU'!$A$5:$A$50,'OP1'!A17,'BALANZA DE COMPROBACION DE OCTU'!$E$5:$E$50)</f>
        <v>0</v>
      </c>
      <c r="F17" s="300">
        <f>SUMIF('BALANZA DE COMPROBACION DE OCTU'!$A$5:$A$49,'OP1'!A17,'BALANZA DE COMPROBACION DE OCTU'!$F$5:$F$50)</f>
        <v>0</v>
      </c>
      <c r="G17" s="300">
        <f>SUMIF('BALANZA DE COMPROBACION DE NOVI'!$A$5:$A$50,'OP1'!A17,'BALANZA DE COMPROBACION DE NOVI'!$E$5:$E$50)</f>
        <v>0</v>
      </c>
      <c r="H17" s="300">
        <f>SUMIF('BALANZA DE COMPROBACION DE NOVI'!$A$5:$A$50,'OP1'!A17,'BALANZA DE COMPROBACION DE NOVI'!$F$5:$F$50)</f>
        <v>0</v>
      </c>
      <c r="I17" s="300">
        <f>SUMIF('BALANZA DE COMPROBACION DE DICI'!$A$5:$A$50,'OP1'!A17,'BALANZA DE COMPROBACION DE DICI'!$E$5:$E$50)</f>
        <v>0</v>
      </c>
      <c r="J17" s="300">
        <f>SUMIF('BALANZA DE COMPROBACION DE DICI'!$A$5:$A$50,'OP1'!A17,'BALANZA DE COMPROBACION DE DICI'!$F$5:$F$50)</f>
        <v>0</v>
      </c>
      <c r="K17" s="306">
        <f t="shared" si="0"/>
        <v>113091.89</v>
      </c>
      <c r="L17" s="307"/>
      <c r="M17" s="308"/>
      <c r="N17" s="309"/>
      <c r="O17" s="306">
        <f t="shared" si="1"/>
        <v>113091.89</v>
      </c>
      <c r="P17" s="307"/>
      <c r="R17" s="127">
        <v>1246</v>
      </c>
      <c r="S17" s="128" t="s">
        <v>2334</v>
      </c>
      <c r="T17" s="608">
        <f t="shared" si="2"/>
        <v>0</v>
      </c>
    </row>
    <row r="18" spans="1:23" s="126" customFormat="1" ht="18" customHeight="1" x14ac:dyDescent="0.25">
      <c r="A18" s="127">
        <v>1263</v>
      </c>
      <c r="B18" s="128" t="s">
        <v>2365</v>
      </c>
      <c r="C18" s="300">
        <v>-151229.82</v>
      </c>
      <c r="D18" s="301"/>
      <c r="E18" s="300">
        <f>SUMIF('BALANZA DE COMPROBACION DE OCTU'!$A$5:$A$50,'OP1'!A18,'BALANZA DE COMPROBACION DE OCTU'!$E$5:$E$50)</f>
        <v>0</v>
      </c>
      <c r="F18" s="300">
        <f>SUMIF('BALANZA DE COMPROBACION DE OCTU'!$A$5:$A$49,'OP1'!A18,'BALANZA DE COMPROBACION DE OCTU'!$F$5:$F$50)</f>
        <v>0</v>
      </c>
      <c r="G18" s="300">
        <f>SUMIF('BALANZA DE COMPROBACION DE NOVI'!$A$5:$A$50,'OP1'!A18,'BALANZA DE COMPROBACION DE NOVI'!$E$5:$E$50)</f>
        <v>0</v>
      </c>
      <c r="H18" s="300">
        <f>SUMIF('BALANZA DE COMPROBACION DE NOVI'!$A$5:$A$50,'OP1'!A18,'BALANZA DE COMPROBACION DE NOVI'!$F$5:$F$50)</f>
        <v>0</v>
      </c>
      <c r="I18" s="300">
        <f>SUMIF('BALANZA DE COMPROBACION DE DICI'!$A$5:$A$50,'OP1'!A18,'BALANZA DE COMPROBACION DE DICI'!$E$5:$E$50)</f>
        <v>0</v>
      </c>
      <c r="J18" s="300">
        <f>SUMIF('BALANZA DE COMPROBACION DE DICI'!$A$5:$A$50,'OP1'!A18,'BALANZA DE COMPROBACION DE DICI'!$F$5:$F$50)</f>
        <v>0</v>
      </c>
      <c r="K18" s="306">
        <f t="shared" si="0"/>
        <v>-151229.82</v>
      </c>
      <c r="L18" s="307"/>
      <c r="M18" s="308"/>
      <c r="N18" s="309"/>
      <c r="O18" s="306">
        <f t="shared" si="1"/>
        <v>-151229.82</v>
      </c>
      <c r="P18" s="307"/>
      <c r="R18" s="127">
        <v>1263</v>
      </c>
      <c r="S18" s="128" t="s">
        <v>2365</v>
      </c>
      <c r="T18" s="608">
        <f t="shared" si="2"/>
        <v>0</v>
      </c>
    </row>
    <row r="19" spans="1:23" s="126" customFormat="1" ht="18" customHeight="1" x14ac:dyDescent="0.25">
      <c r="A19" s="127">
        <v>2111</v>
      </c>
      <c r="B19" s="128" t="s">
        <v>2335</v>
      </c>
      <c r="C19" s="300"/>
      <c r="D19" s="301">
        <v>2500</v>
      </c>
      <c r="E19" s="300">
        <f>SUMIF('BALANZA DE COMPROBACION DE OCTU'!$A$5:$A$50,'OP1'!A19,'BALANZA DE COMPROBACION DE OCTU'!$E$5:$E$50)</f>
        <v>28535.8</v>
      </c>
      <c r="F19" s="300">
        <f>SUMIF('BALANZA DE COMPROBACION DE OCTU'!$A$5:$A$49,'OP1'!A19,'BALANZA DE COMPROBACION DE OCTU'!$F$5:$F$50)</f>
        <v>28535.8</v>
      </c>
      <c r="G19" s="300">
        <f>SUMIF('BALANZA DE COMPROBACION DE NOVI'!$A$5:$A$50,'OP1'!A19,'BALANZA DE COMPROBACION DE NOVI'!$E$5:$E$50)</f>
        <v>35908.6</v>
      </c>
      <c r="H19" s="300">
        <f>SUMIF('BALANZA DE COMPROBACION DE NOVI'!$A$5:$A$50,'OP1'!A19,'BALANZA DE COMPROBACION DE NOVI'!$F$5:$F$50)</f>
        <v>35908.6</v>
      </c>
      <c r="I19" s="300">
        <f>SUMIF('BALANZA DE COMPROBACION DE DICI'!$A$5:$A$50,'OP1'!A19,'BALANZA DE COMPROBACION DE DICI'!$E$5:$E$50)</f>
        <v>32750.2</v>
      </c>
      <c r="J19" s="300">
        <f>SUMIF('BALANZA DE COMPROBACION DE DICI'!$A$5:$A$50,'OP1'!A19,'BALANZA DE COMPROBACION DE DICI'!$F$5:$F$50)</f>
        <v>32750.2</v>
      </c>
      <c r="K19" s="306"/>
      <c r="L19" s="307">
        <f>+D19-E19+F19-G19+H19-I19+J19</f>
        <v>2500</v>
      </c>
      <c r="M19" s="308"/>
      <c r="N19" s="309"/>
      <c r="O19" s="306"/>
      <c r="P19" s="307">
        <f>L19</f>
        <v>2500</v>
      </c>
      <c r="R19" s="127">
        <v>2111</v>
      </c>
      <c r="S19" s="128" t="s">
        <v>2335</v>
      </c>
      <c r="U19" s="608">
        <f>+L19-D19</f>
        <v>0</v>
      </c>
    </row>
    <row r="20" spans="1:23" s="126" customFormat="1" ht="18" customHeight="1" x14ac:dyDescent="0.25">
      <c r="A20" s="127">
        <v>2112</v>
      </c>
      <c r="B20" s="128" t="s">
        <v>1511</v>
      </c>
      <c r="C20" s="300"/>
      <c r="D20" s="301">
        <v>1891666.67</v>
      </c>
      <c r="E20" s="300">
        <f>SUMIF('BALANZA DE COMPROBACION DE OCTU'!$A$5:$A$50,'OP1'!A20,'BALANZA DE COMPROBACION DE OCTU'!$E$5:$E$50)</f>
        <v>0</v>
      </c>
      <c r="F20" s="300">
        <f>SUMIF('BALANZA DE COMPROBACION DE OCTU'!$A$5:$A$49,'OP1'!A20,'BALANZA DE COMPROBACION DE OCTU'!$F$5:$F$50)</f>
        <v>1300</v>
      </c>
      <c r="G20" s="300">
        <f>SUMIF('BALANZA DE COMPROBACION DE NOVI'!$A$5:$A$50,'OP1'!A20,'BALANZA DE COMPROBACION DE NOVI'!$E$5:$E$50)</f>
        <v>0</v>
      </c>
      <c r="H20" s="300">
        <f>SUMIF('BALANZA DE COMPROBACION DE NOVI'!$A$5:$A$50,'OP1'!A20,'BALANZA DE COMPROBACION DE NOVI'!$F$5:$F$50)</f>
        <v>0</v>
      </c>
      <c r="I20" s="300">
        <f>SUMIF('BALANZA DE COMPROBACION DE DICI'!$A$5:$A$50,'OP1'!A20,'BALANZA DE COMPROBACION DE DICI'!$E$5:$E$50)</f>
        <v>0</v>
      </c>
      <c r="J20" s="300">
        <f>SUMIF('BALANZA DE COMPROBACION DE DICI'!$A$5:$A$50,'OP1'!A20,'BALANZA DE COMPROBACION DE DICI'!$F$5:$F$50)</f>
        <v>0</v>
      </c>
      <c r="K20" s="306"/>
      <c r="L20" s="307">
        <f t="shared" ref="L20:L27" si="3">+D20-E20+F20-G20+H20-I20+J20</f>
        <v>1892966.67</v>
      </c>
      <c r="M20" s="308"/>
      <c r="N20" s="309"/>
      <c r="O20" s="306"/>
      <c r="P20" s="307">
        <f t="shared" ref="P20:P25" si="4">L20</f>
        <v>1892966.67</v>
      </c>
      <c r="R20" s="127">
        <v>2112</v>
      </c>
      <c r="S20" s="128" t="s">
        <v>1511</v>
      </c>
      <c r="U20" s="608">
        <f t="shared" ref="U20:U25" si="5">+L20-D20</f>
        <v>1300</v>
      </c>
    </row>
    <row r="21" spans="1:23" s="126" customFormat="1" ht="18" customHeight="1" x14ac:dyDescent="0.25">
      <c r="A21" s="127">
        <v>2117</v>
      </c>
      <c r="B21" s="128" t="s">
        <v>2337</v>
      </c>
      <c r="C21" s="300"/>
      <c r="D21" s="301">
        <v>557850.96</v>
      </c>
      <c r="E21" s="300">
        <f>SUMIF('BALANZA DE COMPROBACION DE OCTU'!$A$5:$A$50,'OP1'!A21,'BALANZA DE COMPROBACION DE OCTU'!$E$5:$E$50)</f>
        <v>0</v>
      </c>
      <c r="F21" s="300">
        <f>SUMIF('BALANZA DE COMPROBACION DE OCTU'!$A$5:$A$49,'OP1'!A21,'BALANZA DE COMPROBACION DE OCTU'!$F$5:$F$50)</f>
        <v>6095.9</v>
      </c>
      <c r="G21" s="300">
        <f>SUMIF('BALANZA DE COMPROBACION DE NOVI'!$A$5:$A$50,'OP1'!A21,'BALANZA DE COMPROBACION DE NOVI'!$E$5:$E$50)</f>
        <v>0</v>
      </c>
      <c r="H21" s="300">
        <f>SUMIF('BALANZA DE COMPROBACION DE NOVI'!$A$5:$A$50,'OP1'!A21,'BALANZA DE COMPROBACION DE NOVI'!$F$5:$F$50)</f>
        <v>6616.76</v>
      </c>
      <c r="I21" s="300">
        <f>SUMIF('BALANZA DE COMPROBACION DE DICI'!$A$5:$A$50,'OP1'!A21,'BALANZA DE COMPROBACION DE DICI'!$E$5:$E$50)</f>
        <v>9854</v>
      </c>
      <c r="J21" s="300">
        <f>SUMIF('BALANZA DE COMPROBACION DE DICI'!$A$5:$A$50,'OP1'!A21,'BALANZA DE COMPROBACION DE DICI'!$F$5:$F$50)</f>
        <v>23279.77</v>
      </c>
      <c r="K21" s="306"/>
      <c r="L21" s="307">
        <f t="shared" si="3"/>
        <v>583989.39</v>
      </c>
      <c r="M21" s="308"/>
      <c r="N21" s="309"/>
      <c r="O21" s="306"/>
      <c r="P21" s="307">
        <f t="shared" si="4"/>
        <v>583989.39</v>
      </c>
      <c r="R21" s="127">
        <v>2117</v>
      </c>
      <c r="S21" s="128" t="s">
        <v>2337</v>
      </c>
      <c r="U21" s="608">
        <f t="shared" si="5"/>
        <v>26138.430000000051</v>
      </c>
    </row>
    <row r="22" spans="1:23" s="126" customFormat="1" ht="18" customHeight="1" x14ac:dyDescent="0.25">
      <c r="A22" s="127">
        <v>2119</v>
      </c>
      <c r="B22" s="128" t="s">
        <v>2338</v>
      </c>
      <c r="C22" s="300"/>
      <c r="D22" s="301">
        <v>4941852.03</v>
      </c>
      <c r="E22" s="300">
        <f>SUMIF('BALANZA DE COMPROBACION DE OCTU'!$A$5:$A$50,'OP1'!A22,'BALANZA DE COMPROBACION DE OCTU'!$E$5:$E$50)</f>
        <v>0</v>
      </c>
      <c r="F22" s="300">
        <f>SUMIF('BALANZA DE COMPROBACION DE OCTU'!$A$5:$A$49,'OP1'!A22,'BALANZA DE COMPROBACION DE OCTU'!$F$5:$F$50)</f>
        <v>0</v>
      </c>
      <c r="G22" s="300">
        <f>SUMIF('BALANZA DE COMPROBACION DE NOVI'!$A$5:$A$50,'OP1'!A22,'BALANZA DE COMPROBACION DE NOVI'!$E$5:$E$50)</f>
        <v>0</v>
      </c>
      <c r="H22" s="300">
        <f>SUMIF('BALANZA DE COMPROBACION DE NOVI'!$A$5:$A$50,'OP1'!A22,'BALANZA DE COMPROBACION DE NOVI'!$F$5:$F$50)</f>
        <v>0</v>
      </c>
      <c r="I22" s="300">
        <f>SUMIF('BALANZA DE COMPROBACION DE DICI'!$A$5:$A$50,'OP1'!A22,'BALANZA DE COMPROBACION DE DICI'!$E$5:$E$50)</f>
        <v>0</v>
      </c>
      <c r="J22" s="300">
        <f>SUMIF('BALANZA DE COMPROBACION DE DICI'!$A$5:$A$50,'OP1'!A22,'BALANZA DE COMPROBACION DE DICI'!$F$5:$F$50)</f>
        <v>0</v>
      </c>
      <c r="K22" s="306"/>
      <c r="L22" s="307">
        <f t="shared" si="3"/>
        <v>4941852.03</v>
      </c>
      <c r="M22" s="308"/>
      <c r="N22" s="309"/>
      <c r="O22" s="306"/>
      <c r="P22" s="307">
        <f t="shared" si="4"/>
        <v>4941852.03</v>
      </c>
      <c r="R22" s="127">
        <v>2119</v>
      </c>
      <c r="S22" s="128" t="s">
        <v>2338</v>
      </c>
      <c r="U22" s="608">
        <f t="shared" si="5"/>
        <v>0</v>
      </c>
    </row>
    <row r="23" spans="1:23" s="126" customFormat="1" ht="18" customHeight="1" x14ac:dyDescent="0.25">
      <c r="A23" s="127">
        <v>3110</v>
      </c>
      <c r="B23" s="128" t="s">
        <v>24</v>
      </c>
      <c r="C23" s="300"/>
      <c r="D23" s="301">
        <v>133420</v>
      </c>
      <c r="E23" s="300">
        <f>SUMIF('BALANZA DE COMPROBACION DE OCTU'!$A$5:$A$50,'OP1'!A23,'BALANZA DE COMPROBACION DE OCTU'!$E$5:$E$50)</f>
        <v>0</v>
      </c>
      <c r="F23" s="300">
        <f>SUMIF('BALANZA DE COMPROBACION DE OCTU'!$A$5:$A$49,'OP1'!A23,'BALANZA DE COMPROBACION DE OCTU'!$F$5:$F$50)</f>
        <v>0</v>
      </c>
      <c r="G23" s="300">
        <f>SUMIF('BALANZA DE COMPROBACION DE NOVI'!$A$5:$A$50,'OP1'!A23,'BALANZA DE COMPROBACION DE NOVI'!$E$5:$E$50)</f>
        <v>0</v>
      </c>
      <c r="H23" s="300">
        <f>SUMIF('BALANZA DE COMPROBACION DE NOVI'!$A$5:$A$50,'OP1'!A23,'BALANZA DE COMPROBACION DE NOVI'!$F$5:$F$50)</f>
        <v>0</v>
      </c>
      <c r="I23" s="300">
        <f>SUMIF('BALANZA DE COMPROBACION DE DICI'!$A$5:$A$50,'OP1'!A23,'BALANZA DE COMPROBACION DE DICI'!$E$5:$E$50)</f>
        <v>0</v>
      </c>
      <c r="J23" s="300">
        <f>SUMIF('BALANZA DE COMPROBACION DE DICI'!$A$5:$A$50,'OP1'!A23,'BALANZA DE COMPROBACION DE DICI'!$F$5:$F$50)</f>
        <v>0</v>
      </c>
      <c r="K23" s="306"/>
      <c r="L23" s="307">
        <f t="shared" si="3"/>
        <v>133420</v>
      </c>
      <c r="M23" s="308"/>
      <c r="N23" s="309"/>
      <c r="O23" s="306"/>
      <c r="P23" s="307">
        <f t="shared" si="4"/>
        <v>133420</v>
      </c>
      <c r="R23" s="127">
        <v>3110</v>
      </c>
      <c r="S23" s="128" t="s">
        <v>24</v>
      </c>
      <c r="U23" s="608">
        <f t="shared" si="5"/>
        <v>0</v>
      </c>
    </row>
    <row r="24" spans="1:23" s="126" customFormat="1" ht="18" customHeight="1" x14ac:dyDescent="0.25">
      <c r="A24" s="127">
        <v>3210</v>
      </c>
      <c r="B24" s="128" t="s">
        <v>1475</v>
      </c>
      <c r="C24" s="300"/>
      <c r="D24" s="301">
        <v>0</v>
      </c>
      <c r="E24" s="300">
        <f>SUMIF('BALANZA DE COMPROBACION DE OCTU'!$A$5:$A$50,'OP1'!A24,'BALANZA DE COMPROBACION DE OCTU'!$E$5:$E$50)</f>
        <v>0</v>
      </c>
      <c r="F24" s="300">
        <f>SUMIF('BALANZA DE COMPROBACION DE OCTU'!$A$5:$A$49,'OP1'!A24,'BALANZA DE COMPROBACION DE OCTU'!$F$5:$F$50)</f>
        <v>0</v>
      </c>
      <c r="G24" s="300">
        <f>SUMIF('BALANZA DE COMPROBACION DE NOVI'!$A$5:$A$50,'OP1'!A24,'BALANZA DE COMPROBACION DE NOVI'!$E$5:$E$50)</f>
        <v>0</v>
      </c>
      <c r="H24" s="300">
        <f>SUMIF('BALANZA DE COMPROBACION DE NOVI'!$A$5:$A$50,'OP1'!A24,'BALANZA DE COMPROBACION DE NOVI'!$F$5:$F$50)</f>
        <v>0</v>
      </c>
      <c r="I24" s="300">
        <f>SUMIF('BALANZA DE COMPROBACION DE DICI'!$A$5:$A$50,'OP1'!A24,'BALANZA DE COMPROBACION DE DICI'!$E$5:$E$50)</f>
        <v>0</v>
      </c>
      <c r="J24" s="300">
        <f>SUMIF('BALANZA DE COMPROBACION DE DICI'!$A$5:$A$50,'OP1'!A24,'BALANZA DE COMPROBACION DE DICI'!$F$5:$F$50)</f>
        <v>0</v>
      </c>
      <c r="K24" s="306"/>
      <c r="L24" s="307">
        <f t="shared" si="3"/>
        <v>0</v>
      </c>
      <c r="M24" s="308">
        <f>SUM(N26:N27)-SUM(M28:M47)</f>
        <v>-49688.300000000745</v>
      </c>
      <c r="N24" s="309"/>
      <c r="O24" s="306"/>
      <c r="P24" s="307">
        <f>M24</f>
        <v>-49688.300000000745</v>
      </c>
      <c r="R24" s="127">
        <v>3210</v>
      </c>
      <c r="S24" s="128" t="s">
        <v>1475</v>
      </c>
      <c r="U24" s="608">
        <f t="shared" si="5"/>
        <v>0</v>
      </c>
    </row>
    <row r="25" spans="1:23" s="126" customFormat="1" ht="18" customHeight="1" x14ac:dyDescent="0.25">
      <c r="A25" s="127">
        <v>3220</v>
      </c>
      <c r="B25" s="128" t="s">
        <v>2340</v>
      </c>
      <c r="C25" s="300"/>
      <c r="D25" s="301">
        <v>-2576943.7599999998</v>
      </c>
      <c r="E25" s="300">
        <f>SUMIF('BALANZA DE COMPROBACION DE OCTU'!$A$5:$A$50,'OP1'!A25,'BALANZA DE COMPROBACION DE OCTU'!$E$5:$E$50)</f>
        <v>0</v>
      </c>
      <c r="F25" s="300">
        <f>SUMIF('BALANZA DE COMPROBACION DE OCTU'!$A$5:$A$49,'OP1'!A25,'BALANZA DE COMPROBACION DE OCTU'!$F$5:$F$50)</f>
        <v>0</v>
      </c>
      <c r="G25" s="300">
        <f>SUMIF('BALANZA DE COMPROBACION DE NOVI'!$A$5:$A$50,'OP1'!A25,'BALANZA DE COMPROBACION DE NOVI'!$E$5:$E$50)</f>
        <v>0</v>
      </c>
      <c r="H25" s="300">
        <f>SUMIF('BALANZA DE COMPROBACION DE NOVI'!$A$5:$A$50,'OP1'!A25,'BALANZA DE COMPROBACION DE NOVI'!$F$5:$F$50)</f>
        <v>0</v>
      </c>
      <c r="I25" s="300">
        <f>SUMIF('BALANZA DE COMPROBACION DE DICI'!$A$5:$A$50,'OP1'!A25,'BALANZA DE COMPROBACION DE DICI'!$E$5:$E$50)</f>
        <v>0</v>
      </c>
      <c r="J25" s="300">
        <f>SUMIF('BALANZA DE COMPROBACION DE DICI'!$A$5:$A$50,'OP1'!A25,'BALANZA DE COMPROBACION DE DICI'!$F$5:$F$50)</f>
        <v>0</v>
      </c>
      <c r="K25" s="306"/>
      <c r="L25" s="307">
        <f t="shared" si="3"/>
        <v>-2576943.7599999998</v>
      </c>
      <c r="M25" s="308"/>
      <c r="N25" s="309"/>
      <c r="O25" s="306"/>
      <c r="P25" s="307">
        <f t="shared" si="4"/>
        <v>-2576943.7599999998</v>
      </c>
      <c r="R25" s="127">
        <v>3220</v>
      </c>
      <c r="S25" s="128" t="s">
        <v>2340</v>
      </c>
      <c r="U25" s="608">
        <f t="shared" si="5"/>
        <v>0</v>
      </c>
    </row>
    <row r="26" spans="1:23" s="126" customFormat="1" ht="18" customHeight="1" x14ac:dyDescent="0.25">
      <c r="A26" s="127">
        <v>4173</v>
      </c>
      <c r="B26" s="128" t="s">
        <v>2366</v>
      </c>
      <c r="C26" s="300"/>
      <c r="D26" s="301">
        <v>3022906.75</v>
      </c>
      <c r="E26" s="300">
        <f>SUMIF('BALANZA DE COMPROBACION DE OCTU'!$A$5:$A$50,'OP1'!A26,'BALANZA DE COMPROBACION DE OCTU'!$E$5:$E$50)</f>
        <v>0</v>
      </c>
      <c r="F26" s="300">
        <f>SUMIF('BALANZA DE COMPROBACION DE OCTU'!$A$5:$A$49,'OP1'!A26,'BALANZA DE COMPROBACION DE OCTU'!$F$5:$F$50)</f>
        <v>0</v>
      </c>
      <c r="G26" s="300">
        <f>SUMIF('BALANZA DE COMPROBACION DE NOVI'!$A$5:$A$50,'OP1'!A26,'BALANZA DE COMPROBACION DE NOVI'!$E$5:$E$50)</f>
        <v>0</v>
      </c>
      <c r="H26" s="300">
        <f>SUMIF('BALANZA DE COMPROBACION DE NOVI'!$A$5:$A$50,'OP1'!A26,'BALANZA DE COMPROBACION DE NOVI'!$F$5:$F$50)</f>
        <v>0</v>
      </c>
      <c r="I26" s="300">
        <f>SUMIF('BALANZA DE COMPROBACION DE DICI'!$A$5:$A$50,'OP1'!A26,'BALANZA DE COMPROBACION DE DICI'!$E$5:$E$50)</f>
        <v>0</v>
      </c>
      <c r="J26" s="300">
        <f>SUMIF('BALANZA DE COMPROBACION DE DICI'!$A$5:$A$50,'OP1'!A26,'BALANZA DE COMPROBACION DE DICI'!$F$5:$F$50)</f>
        <v>46080</v>
      </c>
      <c r="K26" s="306"/>
      <c r="L26" s="307">
        <f t="shared" si="3"/>
        <v>3068986.75</v>
      </c>
      <c r="M26" s="308"/>
      <c r="N26" s="309">
        <f>+L26</f>
        <v>3068986.75</v>
      </c>
      <c r="O26" s="306"/>
      <c r="P26" s="307"/>
    </row>
    <row r="27" spans="1:23" s="126" customFormat="1" ht="24" customHeight="1" x14ac:dyDescent="0.25">
      <c r="A27" s="127">
        <v>4221</v>
      </c>
      <c r="B27" s="128" t="s">
        <v>2341</v>
      </c>
      <c r="C27" s="300"/>
      <c r="D27" s="301">
        <v>2804019.9600000004</v>
      </c>
      <c r="E27" s="300">
        <f>SUMIF('BALANZA DE COMPROBACION DE OCTU'!$A$5:$A$50,'OP1'!A27,'BALANZA DE COMPROBACION DE OCTU'!$E$5:$E$50)</f>
        <v>0</v>
      </c>
      <c r="F27" s="300">
        <f>SUMIF('BALANZA DE COMPROBACION DE OCTU'!$A$5:$A$49,'OP1'!A27,'BALANZA DE COMPROBACION DE OCTU'!$F$5:$F$50)</f>
        <v>18682</v>
      </c>
      <c r="G27" s="300">
        <f>SUMIF('BALANZA DE COMPROBACION DE NOVI'!$A$5:$A$50,'OP1'!A27,'BALANZA DE COMPROBACION DE NOVI'!$E$5:$E$50)</f>
        <v>0</v>
      </c>
      <c r="H27" s="300">
        <f>SUMIF('BALANZA DE COMPROBACION DE NOVI'!$A$5:$A$50,'OP1'!A27,'BALANZA DE COMPROBACION DE NOVI'!$F$5:$F$50)</f>
        <v>37364</v>
      </c>
      <c r="I27" s="300">
        <f>SUMIF('BALANZA DE COMPROBACION DE DICI'!$A$5:$A$50,'OP1'!A27,'BALANZA DE COMPROBACION DE DICI'!$E$5:$E$50)</f>
        <v>0</v>
      </c>
      <c r="J27" s="300">
        <f>SUMIF('BALANZA DE COMPROBACION DE DICI'!$A$5:$A$50,'OP1'!A27,'BALANZA DE COMPROBACION DE DICI'!$F$5:$F$50)</f>
        <v>93100.03</v>
      </c>
      <c r="K27" s="306"/>
      <c r="L27" s="307">
        <f t="shared" si="3"/>
        <v>2953165.99</v>
      </c>
      <c r="M27" s="308"/>
      <c r="N27" s="309">
        <f>+L27</f>
        <v>2953165.99</v>
      </c>
      <c r="O27" s="306"/>
      <c r="P27" s="307"/>
      <c r="U27" s="126" t="s">
        <v>2513</v>
      </c>
      <c r="V27" s="126" t="s">
        <v>2514</v>
      </c>
      <c r="W27" s="126" t="s">
        <v>2515</v>
      </c>
    </row>
    <row r="28" spans="1:23" s="126" customFormat="1" ht="24.75" customHeight="1" x14ac:dyDescent="0.25">
      <c r="A28" s="127">
        <v>5111</v>
      </c>
      <c r="B28" s="128" t="s">
        <v>1512</v>
      </c>
      <c r="C28" s="300">
        <v>386583.48000000004</v>
      </c>
      <c r="D28" s="301"/>
      <c r="E28" s="300">
        <f>SUMIF('BALANZA DE COMPROBACION DE OCTU'!$A$5:$A$50,'OP1'!A28,'BALANZA DE COMPROBACION DE OCTU'!$E$5:$E$50)</f>
        <v>34022.699999999997</v>
      </c>
      <c r="F28" s="300">
        <f>SUMIF('BALANZA DE COMPROBACION DE OCTU'!$A$5:$A$49,'OP1'!A28,'BALANZA DE COMPROBACION DE OCTU'!$F$5:$F$50)</f>
        <v>0</v>
      </c>
      <c r="G28" s="300">
        <f>SUMIF('BALANZA DE COMPROBACION DE NOVI'!$A$5:$A$50,'OP1'!A28,'BALANZA DE COMPROBACION DE NOVI'!$E$5:$E$50)</f>
        <v>41950.36</v>
      </c>
      <c r="H28" s="300">
        <f>SUMIF('BALANZA DE COMPROBACION DE NOVI'!$A$5:$A$50,'OP1'!A28,'BALANZA DE COMPROBACION DE NOVI'!$F$5:$F$50)</f>
        <v>0</v>
      </c>
      <c r="I28" s="300">
        <f>SUMIF('BALANZA DE COMPROBACION DE DICI'!$A$5:$A$50,'OP1'!A28,'BALANZA DE COMPROBACION DE DICI'!$E$5:$E$50)</f>
        <v>38609.26</v>
      </c>
      <c r="J28" s="300">
        <f>SUMIF('BALANZA DE COMPROBACION DE DICI'!$A$5:$A$50,'OP1'!A28,'BALANZA DE COMPROBACION DE DICI'!$F$5:$F$50)</f>
        <v>0</v>
      </c>
      <c r="K28" s="306">
        <f t="shared" ref="K28:K47" si="6">+C28-D28+E28-F28+G28-H28+I28-J28</f>
        <v>501165.80000000005</v>
      </c>
      <c r="L28" s="307"/>
      <c r="M28" s="308">
        <f>+K28</f>
        <v>501165.80000000005</v>
      </c>
      <c r="N28" s="309"/>
      <c r="O28" s="306"/>
      <c r="P28" s="307"/>
      <c r="R28" s="854">
        <v>1112</v>
      </c>
      <c r="S28" s="855" t="s">
        <v>22</v>
      </c>
      <c r="T28" s="855" t="s">
        <v>2328</v>
      </c>
      <c r="U28" s="856">
        <v>47651.43</v>
      </c>
      <c r="V28" s="608">
        <f>K9</f>
        <v>43392.499999999636</v>
      </c>
      <c r="W28" s="608">
        <f>+V28-U28</f>
        <v>-4258.9300000003641</v>
      </c>
    </row>
    <row r="29" spans="1:23" s="126" customFormat="1" ht="24.75" customHeight="1" x14ac:dyDescent="0.25">
      <c r="A29" s="127">
        <v>5112</v>
      </c>
      <c r="B29" s="128" t="s">
        <v>1512</v>
      </c>
      <c r="C29" s="300">
        <v>465398.61</v>
      </c>
      <c r="D29" s="301"/>
      <c r="E29" s="300">
        <f>SUMIF('BALANZA DE COMPROBACION DE OCTU'!$A$5:$A$50,'OP1'!A29,'BALANZA DE COMPROBACION DE OCTU'!$E$5:$E$50)</f>
        <v>0</v>
      </c>
      <c r="F29" s="300">
        <f>SUMIF('BALANZA DE COMPROBACION DE OCTU'!$A$5:$A$49,'OP1'!A29,'BALANZA DE COMPROBACION DE OCTU'!$F$5:$F$50)</f>
        <v>0</v>
      </c>
      <c r="G29" s="300">
        <f>SUMIF('BALANZA DE COMPROBACION DE NOVI'!$A$5:$A$50,'OP1'!A29,'BALANZA DE COMPROBACION DE NOVI'!$E$5:$E$50)</f>
        <v>0</v>
      </c>
      <c r="H29" s="300">
        <f>SUMIF('BALANZA DE COMPROBACION DE NOVI'!$A$5:$A$50,'OP1'!A29,'BALANZA DE COMPROBACION DE NOVI'!$F$5:$F$50)</f>
        <v>0</v>
      </c>
      <c r="I29" s="300">
        <f>SUMIF('BALANZA DE COMPROBACION DE DICI'!$A$5:$A$50,'OP1'!A29,'BALANZA DE COMPROBACION DE DICI'!$E$5:$E$50)</f>
        <v>0</v>
      </c>
      <c r="J29" s="300">
        <f>SUMIF('BALANZA DE COMPROBACION DE DICI'!$A$5:$A$50,'OP1'!A29,'BALANZA DE COMPROBACION DE DICI'!$F$5:$F$50)</f>
        <v>0</v>
      </c>
      <c r="K29" s="306">
        <f t="shared" ref="K29" si="7">+C29-D29+E29-F29+G29-H29+I29-J29</f>
        <v>465398.61</v>
      </c>
      <c r="L29" s="307"/>
      <c r="M29" s="308">
        <f>+K29</f>
        <v>465398.61</v>
      </c>
      <c r="N29" s="309"/>
      <c r="O29" s="306"/>
      <c r="P29" s="307"/>
      <c r="R29" s="854">
        <v>1115</v>
      </c>
      <c r="S29" s="855" t="s">
        <v>2363</v>
      </c>
      <c r="T29" s="855" t="s">
        <v>2328</v>
      </c>
      <c r="U29" s="856">
        <v>7.94</v>
      </c>
      <c r="V29" s="608">
        <f t="shared" ref="V29:V37" si="8">K10</f>
        <v>7.94</v>
      </c>
      <c r="W29" s="608">
        <f t="shared" ref="W29:W43" si="9">+V29-U29</f>
        <v>0</v>
      </c>
    </row>
    <row r="30" spans="1:23" s="126" customFormat="1" ht="24.75" customHeight="1" x14ac:dyDescent="0.25">
      <c r="A30" s="127">
        <v>5113</v>
      </c>
      <c r="B30" s="128" t="s">
        <v>2342</v>
      </c>
      <c r="C30" s="300">
        <v>3289.42</v>
      </c>
      <c r="D30" s="301"/>
      <c r="E30" s="300">
        <f>SUMIF('BALANZA DE COMPROBACION DE OCTU'!$A$5:$A$50,'OP1'!A30,'BALANZA DE COMPROBACION DE OCTU'!$E$5:$E$50)</f>
        <v>0</v>
      </c>
      <c r="F30" s="300">
        <f>SUMIF('BALANZA DE COMPROBACION DE OCTU'!$A$5:$A$49,'OP1'!A30,'BALANZA DE COMPROBACION DE OCTU'!$F$5:$F$50)</f>
        <v>0</v>
      </c>
      <c r="G30" s="300">
        <f>SUMIF('BALANZA DE COMPROBACION DE NOVI'!$A$5:$A$50,'OP1'!A30,'BALANZA DE COMPROBACION DE NOVI'!$E$5:$E$50)</f>
        <v>0</v>
      </c>
      <c r="H30" s="300">
        <f>SUMIF('BALANZA DE COMPROBACION DE NOVI'!$A$5:$A$50,'OP1'!A30,'BALANZA DE COMPROBACION DE NOVI'!$F$5:$F$50)</f>
        <v>0</v>
      </c>
      <c r="I30" s="300">
        <f>SUMIF('BALANZA DE COMPROBACION DE DICI'!$A$5:$A$50,'OP1'!A30,'BALANZA DE COMPROBACION DE DICI'!$E$5:$E$50)</f>
        <v>57740.53</v>
      </c>
      <c r="J30" s="300">
        <f>SUMIF('BALANZA DE COMPROBACION DE DICI'!$A$5:$A$50,'OP1'!A30,'BALANZA DE COMPROBACION DE DICI'!$F$5:$F$50)</f>
        <v>0</v>
      </c>
      <c r="K30" s="306">
        <f t="shared" si="6"/>
        <v>61029.95</v>
      </c>
      <c r="L30" s="307"/>
      <c r="M30" s="308">
        <f t="shared" ref="M30:M47" si="10">+K30</f>
        <v>61029.95</v>
      </c>
      <c r="N30" s="309"/>
      <c r="O30" s="306"/>
      <c r="P30" s="307"/>
      <c r="R30" s="854">
        <v>1122</v>
      </c>
      <c r="S30" s="855" t="s">
        <v>2329</v>
      </c>
      <c r="T30" s="855" t="s">
        <v>2328</v>
      </c>
      <c r="U30" s="856">
        <v>33923.21</v>
      </c>
      <c r="V30" s="608">
        <f t="shared" si="8"/>
        <v>33923.21</v>
      </c>
      <c r="W30" s="608">
        <f t="shared" si="9"/>
        <v>0</v>
      </c>
    </row>
    <row r="31" spans="1:23" s="126" customFormat="1" ht="24.75" customHeight="1" x14ac:dyDescent="0.25">
      <c r="A31" s="127">
        <v>5114</v>
      </c>
      <c r="B31" s="128" t="s">
        <v>1700</v>
      </c>
      <c r="C31" s="300">
        <v>0</v>
      </c>
      <c r="D31" s="301"/>
      <c r="E31" s="300">
        <f>SUMIF('BALANZA DE COMPROBACION DE OCTU'!$A$5:$A$50,'OP1'!A31,'BALANZA DE COMPROBACION DE OCTU'!$E$5:$E$50)</f>
        <v>0</v>
      </c>
      <c r="F31" s="300">
        <f>SUMIF('BALANZA DE COMPROBACION DE OCTU'!$A$5:$A$49,'OP1'!A31,'BALANZA DE COMPROBACION DE OCTU'!$F$5:$F$50)</f>
        <v>0</v>
      </c>
      <c r="G31" s="300">
        <f>SUMIF('BALANZA DE COMPROBACION DE NOVI'!$A$5:$A$50,'OP1'!A31,'BALANZA DE COMPROBACION DE NOVI'!$E$5:$E$50)</f>
        <v>0</v>
      </c>
      <c r="H31" s="300">
        <f>SUMIF('BALANZA DE COMPROBACION DE NOVI'!$A$5:$A$50,'OP1'!A31,'BALANZA DE COMPROBACION DE NOVI'!$F$5:$F$50)</f>
        <v>0</v>
      </c>
      <c r="I31" s="300">
        <f>SUMIF('BALANZA DE COMPROBACION DE DICI'!$A$5:$A$50,'OP1'!A31,'BALANZA DE COMPROBACION DE DICI'!$E$5:$E$50)</f>
        <v>0</v>
      </c>
      <c r="J31" s="300">
        <f>SUMIF('BALANZA DE COMPROBACION DE DICI'!$A$5:$A$50,'OP1'!A31,'BALANZA DE COMPROBACION DE DICI'!$F$5:$F$50)</f>
        <v>0</v>
      </c>
      <c r="K31" s="306">
        <f t="shared" si="6"/>
        <v>0</v>
      </c>
      <c r="L31" s="307"/>
      <c r="M31" s="308">
        <f t="shared" si="10"/>
        <v>0</v>
      </c>
      <c r="N31" s="309"/>
      <c r="O31" s="306"/>
      <c r="P31" s="307"/>
      <c r="R31" s="854">
        <v>1123</v>
      </c>
      <c r="S31" s="855" t="s">
        <v>2330</v>
      </c>
      <c r="T31" s="855" t="s">
        <v>2328</v>
      </c>
      <c r="U31" s="856">
        <v>3799010.79</v>
      </c>
      <c r="V31" s="608">
        <f t="shared" si="8"/>
        <v>3824915.73</v>
      </c>
      <c r="W31" s="608">
        <f t="shared" si="9"/>
        <v>25904.939999999944</v>
      </c>
    </row>
    <row r="32" spans="1:23" s="126" customFormat="1" ht="24.75" customHeight="1" x14ac:dyDescent="0.25">
      <c r="A32" s="127">
        <v>5115</v>
      </c>
      <c r="B32" s="128" t="s">
        <v>2343</v>
      </c>
      <c r="C32" s="300">
        <v>77550.59</v>
      </c>
      <c r="D32" s="301"/>
      <c r="E32" s="300">
        <f>SUMIF('BALANZA DE COMPROBACION DE OCTU'!$A$5:$A$50,'OP1'!A32,'BALANZA DE COMPROBACION DE OCTU'!$E$5:$E$50)</f>
        <v>0</v>
      </c>
      <c r="F32" s="300">
        <f>SUMIF('BALANZA DE COMPROBACION DE OCTU'!$A$5:$A$49,'OP1'!A32,'BALANZA DE COMPROBACION DE OCTU'!$F$5:$F$50)</f>
        <v>0</v>
      </c>
      <c r="G32" s="300">
        <f>SUMIF('BALANZA DE COMPROBACION DE NOVI'!$A$5:$A$50,'OP1'!A32,'BALANZA DE COMPROBACION DE NOVI'!$E$5:$E$50)</f>
        <v>0</v>
      </c>
      <c r="H32" s="300">
        <f>SUMIF('BALANZA DE COMPROBACION DE NOVI'!$A$5:$A$50,'OP1'!A32,'BALANZA DE COMPROBACION DE NOVI'!$F$5:$F$50)</f>
        <v>0</v>
      </c>
      <c r="I32" s="300">
        <f>SUMIF('BALANZA DE COMPROBACION DE DICI'!$A$5:$A$50,'OP1'!A32,'BALANZA DE COMPROBACION DE DICI'!$E$5:$E$50)</f>
        <v>0</v>
      </c>
      <c r="J32" s="300">
        <f>SUMIF('BALANZA DE COMPROBACION DE DICI'!$A$5:$A$50,'OP1'!A32,'BALANZA DE COMPROBACION DE DICI'!$F$5:$F$50)</f>
        <v>0</v>
      </c>
      <c r="K32" s="306">
        <f t="shared" si="6"/>
        <v>77550.59</v>
      </c>
      <c r="L32" s="307"/>
      <c r="M32" s="308">
        <f t="shared" si="10"/>
        <v>77550.59</v>
      </c>
      <c r="N32" s="309"/>
      <c r="O32" s="306"/>
      <c r="P32" s="307"/>
      <c r="R32" s="854">
        <v>1131</v>
      </c>
      <c r="S32" s="855" t="s">
        <v>2364</v>
      </c>
      <c r="T32" s="855" t="s">
        <v>2328</v>
      </c>
      <c r="U32" s="856">
        <v>922979.8</v>
      </c>
      <c r="V32" s="608">
        <f t="shared" si="8"/>
        <v>922979.8</v>
      </c>
      <c r="W32" s="608">
        <f t="shared" si="9"/>
        <v>0</v>
      </c>
    </row>
    <row r="33" spans="1:23" s="126" customFormat="1" ht="24.75" customHeight="1" x14ac:dyDescent="0.25">
      <c r="A33" s="127">
        <v>5121</v>
      </c>
      <c r="B33" s="128" t="s">
        <v>1513</v>
      </c>
      <c r="C33" s="300">
        <v>18190.52</v>
      </c>
      <c r="D33" s="301"/>
      <c r="E33" s="300">
        <f>SUMIF('BALANZA DE COMPROBACION DE OCTU'!$A$5:$A$50,'OP1'!A33,'BALANZA DE COMPROBACION DE OCTU'!$E$5:$E$50)</f>
        <v>1718.51</v>
      </c>
      <c r="F33" s="300">
        <f>SUMIF('BALANZA DE COMPROBACION DE OCTU'!$A$5:$A$49,'OP1'!A33,'BALANZA DE COMPROBACION DE OCTU'!$F$5:$F$50)</f>
        <v>0</v>
      </c>
      <c r="G33" s="300">
        <f>SUMIF('BALANZA DE COMPROBACION DE NOVI'!$A$5:$A$50,'OP1'!A33,'BALANZA DE COMPROBACION DE NOVI'!$E$5:$E$50)</f>
        <v>0</v>
      </c>
      <c r="H33" s="300">
        <f>SUMIF('BALANZA DE COMPROBACION DE NOVI'!$A$5:$A$50,'OP1'!A33,'BALANZA DE COMPROBACION DE NOVI'!$F$5:$F$50)</f>
        <v>0</v>
      </c>
      <c r="I33" s="300">
        <f>SUMIF('BALANZA DE COMPROBACION DE DICI'!$A$5:$A$50,'OP1'!A33,'BALANZA DE COMPROBACION DE DICI'!$E$5:$E$50)</f>
        <v>0</v>
      </c>
      <c r="J33" s="300">
        <f>SUMIF('BALANZA DE COMPROBACION DE DICI'!$A$5:$A$50,'OP1'!A33,'BALANZA DE COMPROBACION DE DICI'!$F$5:$F$50)</f>
        <v>0</v>
      </c>
      <c r="K33" s="306">
        <f t="shared" si="6"/>
        <v>19909.03</v>
      </c>
      <c r="L33" s="307"/>
      <c r="M33" s="308">
        <f t="shared" si="10"/>
        <v>19909.03</v>
      </c>
      <c r="N33" s="309"/>
      <c r="O33" s="306"/>
      <c r="P33" s="307"/>
      <c r="R33" s="854">
        <v>1241</v>
      </c>
      <c r="S33" s="855" t="s">
        <v>2331</v>
      </c>
      <c r="T33" s="855" t="s">
        <v>2328</v>
      </c>
      <c r="U33" s="856">
        <v>74840.61</v>
      </c>
      <c r="V33" s="608">
        <f t="shared" si="8"/>
        <v>74840.61</v>
      </c>
      <c r="W33" s="608">
        <f t="shared" si="9"/>
        <v>0</v>
      </c>
    </row>
    <row r="34" spans="1:23" s="126" customFormat="1" ht="24.75" customHeight="1" x14ac:dyDescent="0.25">
      <c r="A34" s="127">
        <v>5122</v>
      </c>
      <c r="B34" s="128" t="s">
        <v>1514</v>
      </c>
      <c r="C34" s="300">
        <v>193017.60000000001</v>
      </c>
      <c r="D34" s="301"/>
      <c r="E34" s="300">
        <f>SUMIF('BALANZA DE COMPROBACION DE OCTU'!$A$5:$A$50,'OP1'!A34,'BALANZA DE COMPROBACION DE OCTU'!$E$5:$E$50)</f>
        <v>0</v>
      </c>
      <c r="F34" s="300">
        <f>SUMIF('BALANZA DE COMPROBACION DE OCTU'!$A$5:$A$49,'OP1'!A34,'BALANZA DE COMPROBACION DE OCTU'!$F$5:$F$50)</f>
        <v>0</v>
      </c>
      <c r="G34" s="300">
        <f>SUMIF('BALANZA DE COMPROBACION DE NOVI'!$A$5:$A$50,'OP1'!A34,'BALANZA DE COMPROBACION DE NOVI'!$E$5:$E$50)</f>
        <v>195</v>
      </c>
      <c r="H34" s="300">
        <f>SUMIF('BALANZA DE COMPROBACION DE NOVI'!$A$5:$A$50,'OP1'!A34,'BALANZA DE COMPROBACION DE NOVI'!$F$5:$F$50)</f>
        <v>0</v>
      </c>
      <c r="I34" s="300">
        <f>SUMIF('BALANZA DE COMPROBACION DE DICI'!$A$5:$A$50,'OP1'!A34,'BALANZA DE COMPROBACION DE DICI'!$E$5:$E$50)</f>
        <v>216</v>
      </c>
      <c r="J34" s="300">
        <f>SUMIF('BALANZA DE COMPROBACION DE DICI'!$A$5:$A$50,'OP1'!A34,'BALANZA DE COMPROBACION DE DICI'!$F$5:$F$50)</f>
        <v>0</v>
      </c>
      <c r="K34" s="306">
        <f t="shared" si="6"/>
        <v>193428.6</v>
      </c>
      <c r="L34" s="307"/>
      <c r="M34" s="308">
        <f t="shared" si="10"/>
        <v>193428.6</v>
      </c>
      <c r="N34" s="309"/>
      <c r="O34" s="306"/>
      <c r="P34" s="307"/>
      <c r="R34" s="854">
        <v>1242</v>
      </c>
      <c r="S34" s="855" t="s">
        <v>2332</v>
      </c>
      <c r="T34" s="855" t="s">
        <v>2328</v>
      </c>
      <c r="U34" s="856">
        <v>45000</v>
      </c>
      <c r="V34" s="608">
        <f t="shared" si="8"/>
        <v>0</v>
      </c>
      <c r="W34" s="608">
        <f t="shared" si="9"/>
        <v>-45000</v>
      </c>
    </row>
    <row r="35" spans="1:23" s="126" customFormat="1" ht="24.75" customHeight="1" x14ac:dyDescent="0.25">
      <c r="A35" s="127">
        <v>5124</v>
      </c>
      <c r="B35" s="128" t="s">
        <v>2345</v>
      </c>
      <c r="C35" s="300">
        <v>5572.09</v>
      </c>
      <c r="D35" s="301"/>
      <c r="E35" s="300">
        <f>SUMIF('BALANZA DE COMPROBACION DE OCTU'!$A$5:$A$50,'OP1'!A35,'BALANZA DE COMPROBACION DE OCTU'!$E$5:$E$50)</f>
        <v>0</v>
      </c>
      <c r="F35" s="300">
        <f>SUMIF('BALANZA DE COMPROBACION DE OCTU'!$A$5:$A$49,'OP1'!A35,'BALANZA DE COMPROBACION DE OCTU'!$F$5:$F$50)</f>
        <v>0</v>
      </c>
      <c r="G35" s="300">
        <f>SUMIF('BALANZA DE COMPROBACION DE NOVI'!$A$5:$A$50,'OP1'!A35,'BALANZA DE COMPROBACION DE NOVI'!$E$5:$E$50)</f>
        <v>0</v>
      </c>
      <c r="H35" s="300">
        <f>SUMIF('BALANZA DE COMPROBACION DE NOVI'!$A$5:$A$50,'OP1'!A35,'BALANZA DE COMPROBACION DE NOVI'!$F$5:$F$50)</f>
        <v>0</v>
      </c>
      <c r="I35" s="300">
        <f>SUMIF('BALANZA DE COMPROBACION DE DICI'!$A$5:$A$50,'OP1'!A35,'BALANZA DE COMPROBACION DE DICI'!$E$5:$E$50)</f>
        <v>0</v>
      </c>
      <c r="J35" s="300">
        <f>SUMIF('BALANZA DE COMPROBACION DE DICI'!$A$5:$A$50,'OP1'!A35,'BALANZA DE COMPROBACION DE DICI'!$F$5:$F$50)</f>
        <v>0</v>
      </c>
      <c r="K35" s="306">
        <f t="shared" ref="K35:K36" si="11">+C35-D35+E35-F35+G35-H35+I35-J35</f>
        <v>5572.09</v>
      </c>
      <c r="L35" s="307"/>
      <c r="M35" s="308">
        <f t="shared" ref="M35:M36" si="12">+K35</f>
        <v>5572.09</v>
      </c>
      <c r="N35" s="309"/>
      <c r="O35" s="306"/>
      <c r="P35" s="307"/>
      <c r="R35" s="854">
        <v>1244</v>
      </c>
      <c r="S35" s="855" t="s">
        <v>2333</v>
      </c>
      <c r="T35" s="855" t="s">
        <v>2328</v>
      </c>
      <c r="U35" s="856">
        <v>77774.17</v>
      </c>
      <c r="V35" s="608">
        <f t="shared" si="8"/>
        <v>66174.17</v>
      </c>
      <c r="W35" s="608">
        <f t="shared" si="9"/>
        <v>-11600</v>
      </c>
    </row>
    <row r="36" spans="1:23" s="126" customFormat="1" ht="17.25" customHeight="1" x14ac:dyDescent="0.25">
      <c r="A36" s="127">
        <v>5126</v>
      </c>
      <c r="B36" s="128" t="s">
        <v>2346</v>
      </c>
      <c r="C36" s="300">
        <v>66150</v>
      </c>
      <c r="D36" s="301"/>
      <c r="E36" s="300">
        <f>SUMIF('BALANZA DE COMPROBACION DE OCTU'!$A$5:$A$50,'OP1'!A36,'BALANZA DE COMPROBACION DE OCTU'!$E$5:$E$50)</f>
        <v>0</v>
      </c>
      <c r="F36" s="300">
        <f>SUMIF('BALANZA DE COMPROBACION DE OCTU'!$A$5:$A$49,'OP1'!A36,'BALANZA DE COMPROBACION DE OCTU'!$F$5:$F$50)</f>
        <v>0</v>
      </c>
      <c r="G36" s="300">
        <f>SUMIF('BALANZA DE COMPROBACION DE NOVI'!$A$5:$A$50,'OP1'!A36,'BALANZA DE COMPROBACION DE NOVI'!$E$5:$E$50)</f>
        <v>0</v>
      </c>
      <c r="H36" s="300">
        <f>SUMIF('BALANZA DE COMPROBACION DE NOVI'!$A$5:$A$50,'OP1'!A36,'BALANZA DE COMPROBACION DE NOVI'!$F$5:$F$50)</f>
        <v>0</v>
      </c>
      <c r="I36" s="300">
        <f>SUMIF('BALANZA DE COMPROBACION DE DICI'!$A$5:$A$50,'OP1'!A36,'BALANZA DE COMPROBACION DE DICI'!$E$5:$E$50)</f>
        <v>0</v>
      </c>
      <c r="J36" s="300">
        <f>SUMIF('BALANZA DE COMPROBACION DE DICI'!$A$5:$A$50,'OP1'!A36,'BALANZA DE COMPROBACION DE DICI'!$F$5:$F$50)</f>
        <v>0</v>
      </c>
      <c r="K36" s="306">
        <f t="shared" si="11"/>
        <v>66150</v>
      </c>
      <c r="L36" s="307"/>
      <c r="M36" s="308">
        <f t="shared" si="12"/>
        <v>66150</v>
      </c>
      <c r="N36" s="309"/>
      <c r="O36" s="306"/>
      <c r="P36" s="307"/>
      <c r="R36" s="854">
        <v>1246</v>
      </c>
      <c r="S36" s="855" t="s">
        <v>2334</v>
      </c>
      <c r="T36" s="855" t="s">
        <v>2328</v>
      </c>
      <c r="U36" s="856">
        <v>124994.89</v>
      </c>
      <c r="V36" s="608">
        <f t="shared" si="8"/>
        <v>113091.89</v>
      </c>
      <c r="W36" s="608">
        <f t="shared" si="9"/>
        <v>-11903</v>
      </c>
    </row>
    <row r="37" spans="1:23" s="126" customFormat="1" ht="17.25" customHeight="1" thickBot="1" x14ac:dyDescent="0.3">
      <c r="A37" s="127">
        <v>5127</v>
      </c>
      <c r="B37" s="128" t="s">
        <v>2347</v>
      </c>
      <c r="C37" s="300">
        <v>5800</v>
      </c>
      <c r="D37" s="301"/>
      <c r="E37" s="300">
        <f>SUMIF('BALANZA DE COMPROBACION DE OCTU'!$A$5:$A$50,'OP1'!A37,'BALANZA DE COMPROBACION DE OCTU'!$E$5:$E$50)</f>
        <v>0</v>
      </c>
      <c r="F37" s="300">
        <f>SUMIF('BALANZA DE COMPROBACION DE OCTU'!$A$5:$A$49,'OP1'!A37,'BALANZA DE COMPROBACION DE OCTU'!$F$5:$F$50)</f>
        <v>0</v>
      </c>
      <c r="G37" s="300">
        <f>SUMIF('BALANZA DE COMPROBACION DE NOVI'!$A$5:$A$50,'OP1'!A37,'BALANZA DE COMPROBACION DE NOVI'!$E$5:$E$50)</f>
        <v>0</v>
      </c>
      <c r="H37" s="300">
        <f>SUMIF('BALANZA DE COMPROBACION DE NOVI'!$A$5:$A$50,'OP1'!A37,'BALANZA DE COMPROBACION DE NOVI'!$F$5:$F$50)</f>
        <v>0</v>
      </c>
      <c r="I37" s="300">
        <f>SUMIF('BALANZA DE COMPROBACION DE DICI'!$A$5:$A$50,'OP1'!A37,'BALANZA DE COMPROBACION DE DICI'!$E$5:$E$50)</f>
        <v>0</v>
      </c>
      <c r="J37" s="300">
        <f>SUMIF('BALANZA DE COMPROBACION DE DICI'!$A$5:$A$50,'OP1'!A37,'BALANZA DE COMPROBACION DE DICI'!$F$5:$F$50)</f>
        <v>0</v>
      </c>
      <c r="K37" s="306">
        <f t="shared" si="6"/>
        <v>5800</v>
      </c>
      <c r="L37" s="307"/>
      <c r="M37" s="308">
        <f t="shared" si="10"/>
        <v>5800</v>
      </c>
      <c r="N37" s="309"/>
      <c r="O37" s="306"/>
      <c r="P37" s="307"/>
      <c r="R37" s="857">
        <v>1263</v>
      </c>
      <c r="S37" s="858" t="s">
        <v>2365</v>
      </c>
      <c r="T37" s="858" t="s">
        <v>2328</v>
      </c>
      <c r="U37" s="859">
        <v>-151229.82</v>
      </c>
      <c r="V37" s="860">
        <f t="shared" si="8"/>
        <v>-151229.82</v>
      </c>
      <c r="W37" s="860">
        <f t="shared" si="9"/>
        <v>0</v>
      </c>
    </row>
    <row r="38" spans="1:23" s="126" customFormat="1" ht="21.75" customHeight="1" x14ac:dyDescent="0.25">
      <c r="A38" s="127">
        <v>5129</v>
      </c>
      <c r="B38" s="128" t="s">
        <v>2367</v>
      </c>
      <c r="C38" s="300">
        <v>9105.9500000000007</v>
      </c>
      <c r="D38" s="301"/>
      <c r="E38" s="300">
        <f>SUMIF('BALANZA DE COMPROBACION DE OCTU'!$A$5:$A$50,'OP1'!A38,'BALANZA DE COMPROBACION DE OCTU'!$E$5:$E$50)</f>
        <v>0</v>
      </c>
      <c r="F38" s="300">
        <f>SUMIF('BALANZA DE COMPROBACION DE OCTU'!$A$5:$A$49,'OP1'!A38,'BALANZA DE COMPROBACION DE OCTU'!$F$5:$F$50)</f>
        <v>0</v>
      </c>
      <c r="G38" s="300">
        <f>SUMIF('BALANZA DE COMPROBACION DE NOVI'!$A$5:$A$50,'OP1'!A38,'BALANZA DE COMPROBACION DE NOVI'!$E$5:$E$50)</f>
        <v>0</v>
      </c>
      <c r="H38" s="300">
        <f>SUMIF('BALANZA DE COMPROBACION DE NOVI'!$A$5:$A$50,'OP1'!A38,'BALANZA DE COMPROBACION DE NOVI'!$F$5:$F$50)</f>
        <v>0</v>
      </c>
      <c r="I38" s="300">
        <f>SUMIF('BALANZA DE COMPROBACION DE DICI'!$A$5:$A$50,'OP1'!A38,'BALANZA DE COMPROBACION DE DICI'!$E$5:$E$50)</f>
        <v>0</v>
      </c>
      <c r="J38" s="300">
        <f>SUMIF('BALANZA DE COMPROBACION DE DICI'!$A$5:$A$50,'OP1'!A38,'BALANZA DE COMPROBACION DE DICI'!$F$5:$F$50)</f>
        <v>0</v>
      </c>
      <c r="K38" s="306">
        <f t="shared" si="6"/>
        <v>9105.9500000000007</v>
      </c>
      <c r="L38" s="307"/>
      <c r="M38" s="308">
        <f t="shared" si="10"/>
        <v>9105.9500000000007</v>
      </c>
      <c r="N38" s="309"/>
      <c r="O38" s="306"/>
      <c r="P38" s="307"/>
      <c r="R38" s="854">
        <v>2111</v>
      </c>
      <c r="S38" s="855" t="s">
        <v>2335</v>
      </c>
      <c r="T38" s="855" t="s">
        <v>2336</v>
      </c>
      <c r="U38" s="856">
        <v>15880.46</v>
      </c>
      <c r="V38" s="608">
        <f>L19</f>
        <v>2500</v>
      </c>
      <c r="W38" s="608">
        <f t="shared" si="9"/>
        <v>-13380.46</v>
      </c>
    </row>
    <row r="39" spans="1:23" s="126" customFormat="1" ht="21.75" customHeight="1" x14ac:dyDescent="0.25">
      <c r="A39" s="127">
        <v>5131</v>
      </c>
      <c r="B39" s="128" t="s">
        <v>1526</v>
      </c>
      <c r="C39" s="300">
        <v>4884.3600000000006</v>
      </c>
      <c r="D39" s="301"/>
      <c r="E39" s="300">
        <f>SUMIF('BALANZA DE COMPROBACION DE OCTU'!$A$5:$A$50,'OP1'!A39,'BALANZA DE COMPROBACION DE OCTU'!$E$5:$E$50)</f>
        <v>0</v>
      </c>
      <c r="F39" s="300">
        <f>SUMIF('BALANZA DE COMPROBACION DE OCTU'!$A$5:$A$49,'OP1'!A39,'BALANZA DE COMPROBACION DE OCTU'!$F$5:$F$50)</f>
        <v>0</v>
      </c>
      <c r="G39" s="300">
        <f>SUMIF('BALANZA DE COMPROBACION DE NOVI'!$A$5:$A$50,'OP1'!A39,'BALANZA DE COMPROBACION DE NOVI'!$E$5:$E$50)</f>
        <v>0</v>
      </c>
      <c r="H39" s="300">
        <f>SUMIF('BALANZA DE COMPROBACION DE NOVI'!$A$5:$A$50,'OP1'!A39,'BALANZA DE COMPROBACION DE NOVI'!$F$5:$F$50)</f>
        <v>0</v>
      </c>
      <c r="I39" s="300">
        <f>SUMIF('BALANZA DE COMPROBACION DE DICI'!$A$5:$A$50,'OP1'!A39,'BALANZA DE COMPROBACION DE DICI'!$E$5:$E$50)</f>
        <v>0</v>
      </c>
      <c r="J39" s="300">
        <f>SUMIF('BALANZA DE COMPROBACION DE DICI'!$A$5:$A$50,'OP1'!A39,'BALANZA DE COMPROBACION DE DICI'!$F$5:$F$50)</f>
        <v>0</v>
      </c>
      <c r="K39" s="306">
        <f t="shared" si="6"/>
        <v>4884.3600000000006</v>
      </c>
      <c r="L39" s="307"/>
      <c r="M39" s="308">
        <f t="shared" si="10"/>
        <v>4884.3600000000006</v>
      </c>
      <c r="N39" s="309"/>
      <c r="O39" s="306"/>
      <c r="P39" s="307"/>
      <c r="R39" s="854">
        <v>2112</v>
      </c>
      <c r="S39" s="855" t="s">
        <v>1511</v>
      </c>
      <c r="T39" s="855" t="s">
        <v>2336</v>
      </c>
      <c r="U39" s="856">
        <v>1893146.67</v>
      </c>
      <c r="V39" s="608">
        <f t="shared" ref="V39:V42" si="13">L20</f>
        <v>1892966.67</v>
      </c>
      <c r="W39" s="608">
        <f t="shared" si="9"/>
        <v>-180</v>
      </c>
    </row>
    <row r="40" spans="1:23" s="126" customFormat="1" ht="21.75" customHeight="1" x14ac:dyDescent="0.25">
      <c r="A40" s="127">
        <v>5132</v>
      </c>
      <c r="B40" s="128" t="s">
        <v>2368</v>
      </c>
      <c r="C40" s="300">
        <v>112825.56</v>
      </c>
      <c r="D40" s="301"/>
      <c r="E40" s="300">
        <f>SUMIF('BALANZA DE COMPROBACION DE OCTU'!$A$5:$A$50,'OP1'!A40,'BALANZA DE COMPROBACION DE OCTU'!$E$5:$E$50)</f>
        <v>4300</v>
      </c>
      <c r="F40" s="300">
        <f>SUMIF('BALANZA DE COMPROBACION DE OCTU'!$A$5:$A$49,'OP1'!A40,'BALANZA DE COMPROBACION DE OCTU'!$F$5:$F$50)</f>
        <v>0</v>
      </c>
      <c r="G40" s="300">
        <f>SUMIF('BALANZA DE COMPROBACION DE NOVI'!$A$5:$A$50,'OP1'!A40,'BALANZA DE COMPROBACION DE NOVI'!$E$5:$E$50)</f>
        <v>0</v>
      </c>
      <c r="H40" s="300">
        <f>SUMIF('BALANZA DE COMPROBACION DE NOVI'!$A$5:$A$50,'OP1'!A40,'BALANZA DE COMPROBACION DE NOVI'!$F$5:$F$50)</f>
        <v>0</v>
      </c>
      <c r="I40" s="300">
        <f>SUMIF('BALANZA DE COMPROBACION DE DICI'!$A$5:$A$50,'OP1'!A40,'BALANZA DE COMPROBACION DE DICI'!$E$5:$E$50)</f>
        <v>0</v>
      </c>
      <c r="J40" s="300">
        <f>SUMIF('BALANZA DE COMPROBACION DE DICI'!$A$5:$A$50,'OP1'!A40,'BALANZA DE COMPROBACION DE DICI'!$F$5:$F$50)</f>
        <v>0</v>
      </c>
      <c r="K40" s="306">
        <f t="shared" si="6"/>
        <v>117125.56</v>
      </c>
      <c r="L40" s="307"/>
      <c r="M40" s="308">
        <f t="shared" si="10"/>
        <v>117125.56</v>
      </c>
      <c r="N40" s="309"/>
      <c r="O40" s="306"/>
      <c r="P40" s="307"/>
      <c r="R40" s="854">
        <v>2117</v>
      </c>
      <c r="S40" s="855" t="s">
        <v>2337</v>
      </c>
      <c r="T40" s="855" t="s">
        <v>2336</v>
      </c>
      <c r="U40" s="856">
        <v>484771.11</v>
      </c>
      <c r="V40" s="608">
        <f t="shared" si="13"/>
        <v>583989.39</v>
      </c>
      <c r="W40" s="608">
        <f t="shared" si="9"/>
        <v>99218.280000000028</v>
      </c>
    </row>
    <row r="41" spans="1:23" s="126" customFormat="1" ht="21.75" customHeight="1" x14ac:dyDescent="0.25">
      <c r="A41" s="127">
        <v>5133</v>
      </c>
      <c r="B41" s="128" t="s">
        <v>2348</v>
      </c>
      <c r="C41" s="300">
        <v>105920.12</v>
      </c>
      <c r="D41" s="301"/>
      <c r="E41" s="300">
        <f>SUMIF('BALANZA DE COMPROBACION DE OCTU'!$A$5:$A$50,'OP1'!A41,'BALANZA DE COMPROBACION DE OCTU'!$E$5:$E$50)</f>
        <v>0</v>
      </c>
      <c r="F41" s="300">
        <f>SUMIF('BALANZA DE COMPROBACION DE OCTU'!$A$5:$A$49,'OP1'!A41,'BALANZA DE COMPROBACION DE OCTU'!$F$5:$F$50)</f>
        <v>0</v>
      </c>
      <c r="G41" s="300">
        <f>SUMIF('BALANZA DE COMPROBACION DE NOVI'!$A$5:$A$50,'OP1'!A41,'BALANZA DE COMPROBACION DE NOVI'!$E$5:$E$50)</f>
        <v>0</v>
      </c>
      <c r="H41" s="300">
        <f>SUMIF('BALANZA DE COMPROBACION DE NOVI'!$A$5:$A$50,'OP1'!A41,'BALANZA DE COMPROBACION DE NOVI'!$F$5:$F$50)</f>
        <v>0</v>
      </c>
      <c r="I41" s="300">
        <f>SUMIF('BALANZA DE COMPROBACION DE DICI'!$A$5:$A$50,'OP1'!A41,'BALANZA DE COMPROBACION DE DICI'!$E$5:$E$50)</f>
        <v>0</v>
      </c>
      <c r="J41" s="300">
        <f>SUMIF('BALANZA DE COMPROBACION DE DICI'!$A$5:$A$50,'OP1'!A41,'BALANZA DE COMPROBACION DE DICI'!$F$5:$F$50)</f>
        <v>0</v>
      </c>
      <c r="K41" s="306">
        <f t="shared" si="6"/>
        <v>105920.12</v>
      </c>
      <c r="L41" s="307"/>
      <c r="M41" s="308">
        <f t="shared" si="10"/>
        <v>105920.12</v>
      </c>
      <c r="N41" s="309"/>
      <c r="O41" s="306"/>
      <c r="P41" s="307"/>
      <c r="R41" s="854">
        <v>2119</v>
      </c>
      <c r="S41" s="855" t="s">
        <v>2338</v>
      </c>
      <c r="T41" s="855" t="s">
        <v>2336</v>
      </c>
      <c r="U41" s="856">
        <v>4946852.03</v>
      </c>
      <c r="V41" s="608">
        <f t="shared" si="13"/>
        <v>4941852.03</v>
      </c>
      <c r="W41" s="608">
        <f t="shared" si="9"/>
        <v>-5000</v>
      </c>
    </row>
    <row r="42" spans="1:23" s="126" customFormat="1" ht="21.75" customHeight="1" x14ac:dyDescent="0.25">
      <c r="A42" s="127">
        <v>5134</v>
      </c>
      <c r="B42" s="128" t="s">
        <v>2349</v>
      </c>
      <c r="C42" s="300">
        <v>12180.240000000002</v>
      </c>
      <c r="D42" s="301"/>
      <c r="E42" s="300">
        <f>SUMIF('BALANZA DE COMPROBACION DE OCTU'!$A$5:$A$50,'OP1'!A42,'BALANZA DE COMPROBACION DE OCTU'!$E$5:$E$50)</f>
        <v>255.2</v>
      </c>
      <c r="F42" s="300">
        <f>SUMIF('BALANZA DE COMPROBACION DE OCTU'!$A$5:$A$49,'OP1'!A42,'BALANZA DE COMPROBACION DE OCTU'!$F$5:$F$50)</f>
        <v>0</v>
      </c>
      <c r="G42" s="300">
        <f>SUMIF('BALANZA DE COMPROBACION DE NOVI'!$A$5:$A$50,'OP1'!A42,'BALANZA DE COMPROBACION DE NOVI'!$E$5:$E$50)</f>
        <v>255.2</v>
      </c>
      <c r="H42" s="300">
        <f>SUMIF('BALANZA DE COMPROBACION DE NOVI'!$A$5:$A$50,'OP1'!A42,'BALANZA DE COMPROBACION DE NOVI'!$F$5:$F$50)</f>
        <v>0</v>
      </c>
      <c r="I42" s="300">
        <f>SUMIF('BALANZA DE COMPROBACION DE DICI'!$A$5:$A$50,'OP1'!A42,'BALANZA DE COMPROBACION DE DICI'!$E$5:$E$50)</f>
        <v>266.8</v>
      </c>
      <c r="J42" s="300">
        <f>SUMIF('BALANZA DE COMPROBACION DE DICI'!$A$5:$A$50,'OP1'!A42,'BALANZA DE COMPROBACION DE DICI'!$F$5:$F$50)</f>
        <v>0</v>
      </c>
      <c r="K42" s="306">
        <f t="shared" si="6"/>
        <v>12957.440000000002</v>
      </c>
      <c r="L42" s="307"/>
      <c r="M42" s="308">
        <f t="shared" si="10"/>
        <v>12957.440000000002</v>
      </c>
      <c r="N42" s="309"/>
      <c r="O42" s="306"/>
      <c r="P42" s="307"/>
      <c r="R42" s="854">
        <v>3110</v>
      </c>
      <c r="S42" s="855" t="s">
        <v>24</v>
      </c>
      <c r="T42" s="855" t="s">
        <v>2336</v>
      </c>
      <c r="U42" s="856">
        <v>133420</v>
      </c>
      <c r="V42" s="608">
        <f t="shared" si="13"/>
        <v>133420</v>
      </c>
      <c r="W42" s="608">
        <f t="shared" si="9"/>
        <v>0</v>
      </c>
    </row>
    <row r="43" spans="1:23" s="126" customFormat="1" ht="21.75" customHeight="1" x14ac:dyDescent="0.25">
      <c r="A43" s="127">
        <v>5135</v>
      </c>
      <c r="B43" s="128" t="s">
        <v>2317</v>
      </c>
      <c r="C43" s="300">
        <v>142112.54999999999</v>
      </c>
      <c r="D43" s="301"/>
      <c r="E43" s="300">
        <f>SUMIF('BALANZA DE COMPROBACION DE OCTU'!$A$5:$A$50,'OP1'!A43,'BALANZA DE COMPROBACION DE OCTU'!$E$5:$E$50)</f>
        <v>0</v>
      </c>
      <c r="F43" s="300">
        <f>SUMIF('BALANZA DE COMPROBACION DE OCTU'!$A$5:$A$49,'OP1'!A43,'BALANZA DE COMPROBACION DE OCTU'!$F$5:$F$50)</f>
        <v>0</v>
      </c>
      <c r="G43" s="300">
        <f>SUMIF('BALANZA DE COMPROBACION DE NOVI'!$A$5:$A$50,'OP1'!A43,'BALANZA DE COMPROBACION DE NOVI'!$E$5:$E$50)</f>
        <v>0</v>
      </c>
      <c r="H43" s="300">
        <f>SUMIF('BALANZA DE COMPROBACION DE NOVI'!$A$5:$A$50,'OP1'!A43,'BALANZA DE COMPROBACION DE NOVI'!$F$5:$F$50)</f>
        <v>0</v>
      </c>
      <c r="I43" s="300">
        <f>SUMIF('BALANZA DE COMPROBACION DE DICI'!$A$5:$A$50,'OP1'!A43,'BALANZA DE COMPROBACION DE DICI'!$E$5:$E$50)</f>
        <v>0</v>
      </c>
      <c r="J43" s="300">
        <f>SUMIF('BALANZA DE COMPROBACION DE DICI'!$A$5:$A$50,'OP1'!A43,'BALANZA DE COMPROBACION DE DICI'!$F$5:$F$50)</f>
        <v>0</v>
      </c>
      <c r="K43" s="306">
        <f t="shared" si="6"/>
        <v>142112.54999999999</v>
      </c>
      <c r="L43" s="307"/>
      <c r="M43" s="308">
        <f t="shared" si="10"/>
        <v>142112.54999999999</v>
      </c>
      <c r="N43" s="309"/>
      <c r="O43" s="306"/>
      <c r="P43" s="307"/>
      <c r="R43" s="854">
        <v>3220</v>
      </c>
      <c r="S43" s="855" t="s">
        <v>2340</v>
      </c>
      <c r="T43" s="855" t="s">
        <v>2336</v>
      </c>
      <c r="U43" s="856">
        <v>-2499117.25</v>
      </c>
      <c r="V43" s="608">
        <f>L25</f>
        <v>-2576943.7599999998</v>
      </c>
      <c r="W43" s="608">
        <f t="shared" si="9"/>
        <v>-77826.509999999776</v>
      </c>
    </row>
    <row r="44" spans="1:23" s="126" customFormat="1" ht="21.75" customHeight="1" x14ac:dyDescent="0.25">
      <c r="A44" s="127">
        <v>5136</v>
      </c>
      <c r="B44" s="128" t="s">
        <v>2350</v>
      </c>
      <c r="C44" s="300">
        <v>59999.99</v>
      </c>
      <c r="D44" s="301"/>
      <c r="E44" s="300">
        <f>SUMIF('BALANZA DE COMPROBACION DE OCTU'!$A$5:$A$50,'OP1'!A44,'BALANZA DE COMPROBACION DE OCTU'!$E$5:$E$50)</f>
        <v>0</v>
      </c>
      <c r="F44" s="300">
        <f>SUMIF('BALANZA DE COMPROBACION DE OCTU'!$A$5:$A$49,'OP1'!A44,'BALANZA DE COMPROBACION DE OCTU'!$F$5:$F$50)</f>
        <v>0</v>
      </c>
      <c r="G44" s="300">
        <f>SUMIF('BALANZA DE COMPROBACION DE NOVI'!$A$5:$A$50,'OP1'!A44,'BALANZA DE COMPROBACION DE NOVI'!$E$5:$E$50)</f>
        <v>0</v>
      </c>
      <c r="H44" s="300">
        <f>SUMIF('BALANZA DE COMPROBACION DE NOVI'!$A$5:$A$50,'OP1'!A44,'BALANZA DE COMPROBACION DE NOVI'!$F$5:$F$50)</f>
        <v>0</v>
      </c>
      <c r="I44" s="300">
        <f>SUMIF('BALANZA DE COMPROBACION DE DICI'!$A$5:$A$50,'OP1'!A44,'BALANZA DE COMPROBACION DE DICI'!$E$5:$E$50)</f>
        <v>0</v>
      </c>
      <c r="J44" s="300">
        <f>SUMIF('BALANZA DE COMPROBACION DE DICI'!$A$5:$A$50,'OP1'!A44,'BALANZA DE COMPROBACION DE DICI'!$F$5:$F$50)</f>
        <v>0</v>
      </c>
      <c r="K44" s="306">
        <f t="shared" ref="K44" si="14">+C44-D44+E44-F44+G44-H44+I44-J44</f>
        <v>59999.99</v>
      </c>
      <c r="L44" s="307"/>
      <c r="M44" s="308">
        <f t="shared" ref="M44" si="15">+K44</f>
        <v>59999.99</v>
      </c>
      <c r="N44" s="309"/>
      <c r="O44" s="306"/>
      <c r="P44" s="307"/>
    </row>
    <row r="45" spans="1:23" s="126" customFormat="1" ht="21.75" customHeight="1" x14ac:dyDescent="0.25">
      <c r="A45" s="127">
        <v>5137</v>
      </c>
      <c r="B45" s="128" t="s">
        <v>2351</v>
      </c>
      <c r="C45" s="300">
        <v>7781.79</v>
      </c>
      <c r="D45" s="301"/>
      <c r="E45" s="300">
        <f>SUMIF('BALANZA DE COMPROBACION DE OCTU'!$A$5:$A$50,'OP1'!A45,'BALANZA DE COMPROBACION DE OCTU'!$E$5:$E$50)</f>
        <v>0</v>
      </c>
      <c r="F45" s="300">
        <f>SUMIF('BALANZA DE COMPROBACION DE OCTU'!$A$5:$A$49,'OP1'!A45,'BALANZA DE COMPROBACION DE OCTU'!$F$5:$F$50)</f>
        <v>0</v>
      </c>
      <c r="G45" s="300">
        <f>SUMIF('BALANZA DE COMPROBACION DE NOVI'!$A$5:$A$50,'OP1'!A45,'BALANZA DE COMPROBACION DE NOVI'!$E$5:$E$50)</f>
        <v>0</v>
      </c>
      <c r="H45" s="300">
        <f>SUMIF('BALANZA DE COMPROBACION DE NOVI'!$A$5:$A$50,'OP1'!A45,'BALANZA DE COMPROBACION DE NOVI'!$F$5:$F$50)</f>
        <v>0</v>
      </c>
      <c r="I45" s="300">
        <f>SUMIF('BALANZA DE COMPROBACION DE DICI'!$A$5:$A$50,'OP1'!A45,'BALANZA DE COMPROBACION DE DICI'!$E$5:$E$50)</f>
        <v>0</v>
      </c>
      <c r="J45" s="300">
        <f>SUMIF('BALANZA DE COMPROBACION DE DICI'!$A$5:$A$50,'OP1'!A45,'BALANZA DE COMPROBACION DE DICI'!$F$5:$F$50)</f>
        <v>0</v>
      </c>
      <c r="K45" s="306">
        <f t="shared" si="6"/>
        <v>7781.79</v>
      </c>
      <c r="L45" s="307"/>
      <c r="M45" s="308">
        <f t="shared" si="10"/>
        <v>7781.79</v>
      </c>
      <c r="N45" s="309"/>
      <c r="O45" s="306"/>
      <c r="P45" s="307"/>
    </row>
    <row r="46" spans="1:23" s="126" customFormat="1" ht="21.75" customHeight="1" x14ac:dyDescent="0.25">
      <c r="A46" s="127">
        <v>5138</v>
      </c>
      <c r="B46" s="128" t="s">
        <v>1515</v>
      </c>
      <c r="C46" s="300">
        <v>4199990.6500000004</v>
      </c>
      <c r="D46" s="301"/>
      <c r="E46" s="300">
        <f>SUMIF('BALANZA DE COMPROBACION DE OCTU'!$A$5:$A$50,'OP1'!A46,'BALANZA DE COMPROBACION DE OCTU'!$E$5:$E$50)</f>
        <v>0</v>
      </c>
      <c r="F46" s="300">
        <f>SUMIF('BALANZA DE COMPROBACION DE OCTU'!$A$5:$A$49,'OP1'!A46,'BALANZA DE COMPROBACION DE OCTU'!$F$5:$F$50)</f>
        <v>0</v>
      </c>
      <c r="G46" s="300">
        <f>SUMIF('BALANZA DE COMPROBACION DE NOVI'!$A$5:$A$50,'OP1'!A46,'BALANZA DE COMPROBACION DE NOVI'!$E$5:$E$50)</f>
        <v>0</v>
      </c>
      <c r="H46" s="300">
        <f>SUMIF('BALANZA DE COMPROBACION DE NOVI'!$A$5:$A$50,'OP1'!A46,'BALANZA DE COMPROBACION DE NOVI'!$F$5:$F$50)</f>
        <v>0</v>
      </c>
      <c r="I46" s="300">
        <f>SUMIF('BALANZA DE COMPROBACION DE DICI'!$A$5:$A$50,'OP1'!A46,'BALANZA DE COMPROBACION DE DICI'!$E$5:$E$50)</f>
        <v>470.96</v>
      </c>
      <c r="J46" s="300">
        <f>SUMIF('BALANZA DE COMPROBACION DE DICI'!$A$5:$A$50,'OP1'!A46,'BALANZA DE COMPROBACION DE DICI'!$F$5:$F$50)</f>
        <v>0</v>
      </c>
      <c r="K46" s="306">
        <f t="shared" si="6"/>
        <v>4200461.6100000003</v>
      </c>
      <c r="L46" s="307"/>
      <c r="M46" s="308">
        <f t="shared" si="10"/>
        <v>4200461.6100000003</v>
      </c>
      <c r="N46" s="309"/>
      <c r="O46" s="306"/>
      <c r="P46" s="307"/>
    </row>
    <row r="47" spans="1:23" s="126" customFormat="1" ht="21.75" customHeight="1" x14ac:dyDescent="0.25">
      <c r="A47" s="127">
        <v>5139</v>
      </c>
      <c r="B47" s="128" t="s">
        <v>1718</v>
      </c>
      <c r="C47" s="300">
        <v>5633</v>
      </c>
      <c r="D47" s="301"/>
      <c r="E47" s="300">
        <f>SUMIF('BALANZA DE COMPROBACION DE OCTU'!$A$5:$A$50,'OP1'!A47,'BALANZA DE COMPROBACION DE OCTU'!$E$5:$E$50)</f>
        <v>609</v>
      </c>
      <c r="F47" s="300">
        <f>SUMIF('BALANZA DE COMPROBACION DE OCTU'!$A$5:$A$49,'OP1'!A47,'BALANZA DE COMPROBACION DE OCTU'!$F$5:$F$50)</f>
        <v>0</v>
      </c>
      <c r="G47" s="300">
        <f>SUMIF('BALANZA DE COMPROBACION DE NOVI'!$A$5:$A$50,'OP1'!A47,'BALANZA DE COMPROBACION DE NOVI'!$E$5:$E$50)</f>
        <v>575</v>
      </c>
      <c r="H47" s="300">
        <f>SUMIF('BALANZA DE COMPROBACION DE NOVI'!$A$5:$A$50,'OP1'!A47,'BALANZA DE COMPROBACION DE NOVI'!$F$5:$F$50)</f>
        <v>0</v>
      </c>
      <c r="I47" s="300">
        <f>SUMIF('BALANZA DE COMPROBACION DE DICI'!$A$5:$A$50,'OP1'!A47,'BALANZA DE COMPROBACION DE DICI'!$E$5:$E$50)</f>
        <v>8670</v>
      </c>
      <c r="J47" s="300">
        <f>SUMIF('BALANZA DE COMPROBACION DE DICI'!$A$5:$A$50,'OP1'!A47,'BALANZA DE COMPROBACION DE DICI'!$F$5:$F$50)</f>
        <v>0</v>
      </c>
      <c r="K47" s="306">
        <f t="shared" si="6"/>
        <v>15487</v>
      </c>
      <c r="L47" s="307"/>
      <c r="M47" s="308">
        <f t="shared" si="10"/>
        <v>15487</v>
      </c>
      <c r="N47" s="309"/>
      <c r="O47" s="306"/>
      <c r="P47" s="307"/>
    </row>
    <row r="48" spans="1:23" s="126" customFormat="1" ht="21.75" customHeight="1" x14ac:dyDescent="0.25">
      <c r="A48" s="127">
        <v>8110</v>
      </c>
      <c r="B48" s="128" t="s">
        <v>1516</v>
      </c>
      <c r="C48" s="300"/>
      <c r="D48" s="301">
        <v>-5784319.25</v>
      </c>
      <c r="E48" s="300">
        <f>SUMIF('BALANZA DE COMPROBACION DE OCTU'!$A$5:$A$50,'OP1'!A48,'BALANZA DE COMPROBACION DE OCTU'!$E$5:$E$50)</f>
        <v>266633.25</v>
      </c>
      <c r="F48" s="300">
        <f>SUMIF('BALANZA DE COMPROBACION DE OCTU'!$A$5:$A$49,'OP1'!A48,'BALANZA DE COMPROBACION DE OCTU'!$F$5:$F$50)</f>
        <v>0</v>
      </c>
      <c r="G48" s="300">
        <f>SUMIF('BALANZA DE COMPROBACION DE NOVI'!$A$5:$A$50,'OP1'!A48,'BALANZA DE COMPROBACION DE NOVI'!$E$5:$E$50)</f>
        <v>271633.25</v>
      </c>
      <c r="H48" s="300">
        <f>SUMIF('BALANZA DE COMPROBACION DE NOVI'!$A$5:$A$50,'OP1'!A48,'BALANZA DE COMPROBACION DE NOVI'!$F$5:$F$50)</f>
        <v>0</v>
      </c>
      <c r="I48" s="300">
        <f>SUMIF('BALANZA DE COMPROBACION DE DICI'!$A$5:$A$50,'OP1'!A48,'BALANZA DE COMPROBACION DE DICI'!$E$5:$E$50)</f>
        <v>271633.25</v>
      </c>
      <c r="J48" s="300">
        <f>SUMIF('BALANZA DE COMPROBACION DE DICI'!$A$5:$A$50,'OP1'!A48,'BALANZA DE COMPROBACION DE DICI'!$F$5:$F$50)</f>
        <v>0</v>
      </c>
      <c r="K48" s="306"/>
      <c r="L48" s="307">
        <f t="shared" ref="L48:L51" si="16">+D48-E48+F48-G48+H48-I48+J48</f>
        <v>-6594219</v>
      </c>
      <c r="M48" s="308"/>
      <c r="N48" s="309"/>
      <c r="O48" s="306"/>
      <c r="P48" s="307"/>
    </row>
    <row r="49" spans="1:16" s="126" customFormat="1" ht="21.75" customHeight="1" x14ac:dyDescent="0.25">
      <c r="A49" s="127">
        <v>8120</v>
      </c>
      <c r="B49" s="128" t="s">
        <v>1517</v>
      </c>
      <c r="C49" s="300"/>
      <c r="D49" s="301">
        <v>-42607.459999999497</v>
      </c>
      <c r="E49" s="300">
        <f>SUMIF('BALANZA DE COMPROBACION DE OCTU'!$A$5:$A$50,'OP1'!A49,'BALANZA DE COMPROBACION DE OCTU'!$E$5:$E$50)</f>
        <v>18682</v>
      </c>
      <c r="F49" s="300">
        <f>SUMIF('BALANZA DE COMPROBACION DE OCTU'!$A$5:$A$49,'OP1'!A49,'BALANZA DE COMPROBACION DE OCTU'!$F$5:$F$50)</f>
        <v>266633.25</v>
      </c>
      <c r="G49" s="300">
        <f>SUMIF('BALANZA DE COMPROBACION DE NOVI'!$A$5:$A$50,'OP1'!A49,'BALANZA DE COMPROBACION DE NOVI'!$E$5:$E$50)</f>
        <v>37364</v>
      </c>
      <c r="H49" s="300">
        <f>SUMIF('BALANZA DE COMPROBACION DE NOVI'!$A$5:$A$50,'OP1'!A49,'BALANZA DE COMPROBACION DE NOVI'!$F$5:$F$50)</f>
        <v>271633.25</v>
      </c>
      <c r="I49" s="300">
        <f>SUMIF('BALANZA DE COMPROBACION DE DICI'!$A$5:$A$50,'OP1'!A49,'BALANZA DE COMPROBACION DE DICI'!$E$5:$E$50)</f>
        <v>139180.03</v>
      </c>
      <c r="J49" s="300">
        <f>SUMIF('BALANZA DE COMPROBACION DE DICI'!$A$5:$A$50,'OP1'!A49,'BALANZA DE COMPROBACION DE DICI'!$F$5:$F$50)</f>
        <v>271633.25</v>
      </c>
      <c r="K49" s="306"/>
      <c r="L49" s="307">
        <f t="shared" si="16"/>
        <v>572066.26000000047</v>
      </c>
      <c r="M49" s="308"/>
      <c r="N49" s="309"/>
      <c r="O49" s="306"/>
      <c r="P49" s="307"/>
    </row>
    <row r="50" spans="1:16" s="126" customFormat="1" ht="21.75" customHeight="1" x14ac:dyDescent="0.25">
      <c r="A50" s="127">
        <v>8140</v>
      </c>
      <c r="B50" s="128" t="s">
        <v>1518</v>
      </c>
      <c r="C50" s="300"/>
      <c r="D50" s="301">
        <v>0</v>
      </c>
      <c r="E50" s="300">
        <f>SUMIF('BALANZA DE COMPROBACION DE OCTU'!$A$5:$A$50,'OP1'!A50,'BALANZA DE COMPROBACION DE OCTU'!$E$5:$E$50)</f>
        <v>18682</v>
      </c>
      <c r="F50" s="300">
        <f>SUMIF('BALANZA DE COMPROBACION DE OCTU'!$A$5:$A$49,'OP1'!A50,'BALANZA DE COMPROBACION DE OCTU'!$F$5:$F$50)</f>
        <v>18682</v>
      </c>
      <c r="G50" s="300">
        <f>SUMIF('BALANZA DE COMPROBACION DE NOVI'!$A$5:$A$50,'OP1'!A50,'BALANZA DE COMPROBACION DE NOVI'!$E$5:$E$50)</f>
        <v>37364</v>
      </c>
      <c r="H50" s="300">
        <f>SUMIF('BALANZA DE COMPROBACION DE NOVI'!$A$5:$A$50,'OP1'!A50,'BALANZA DE COMPROBACION DE NOVI'!$F$5:$F$50)</f>
        <v>37364</v>
      </c>
      <c r="I50" s="300">
        <f>SUMIF('BALANZA DE COMPROBACION DE DICI'!$A$5:$A$50,'OP1'!A50,'BALANZA DE COMPROBACION DE DICI'!$E$5:$E$50)</f>
        <v>139180.03</v>
      </c>
      <c r="J50" s="300">
        <f>SUMIF('BALANZA DE COMPROBACION DE DICI'!$A$5:$A$50,'OP1'!A50,'BALANZA DE COMPROBACION DE DICI'!$F$5:$F$50)</f>
        <v>139180.03</v>
      </c>
      <c r="K50" s="306"/>
      <c r="L50" s="307">
        <f t="shared" si="16"/>
        <v>0</v>
      </c>
      <c r="M50" s="308"/>
      <c r="N50" s="309"/>
      <c r="O50" s="306"/>
      <c r="P50" s="307"/>
    </row>
    <row r="51" spans="1:16" s="126" customFormat="1" ht="21.75" customHeight="1" x14ac:dyDescent="0.25">
      <c r="A51" s="127">
        <v>8150</v>
      </c>
      <c r="B51" s="128" t="s">
        <v>1519</v>
      </c>
      <c r="C51" s="300"/>
      <c r="D51" s="301">
        <v>5826926.71</v>
      </c>
      <c r="E51" s="300">
        <f>SUMIF('BALANZA DE COMPROBACION DE OCTU'!$A$5:$A$50,'OP1'!A51,'BALANZA DE COMPROBACION DE OCTU'!$E$5:$E$50)</f>
        <v>0</v>
      </c>
      <c r="F51" s="300">
        <f>SUMIF('BALANZA DE COMPROBACION DE OCTU'!$A$5:$A$49,'OP1'!A51,'BALANZA DE COMPROBACION DE OCTU'!$F$5:$F$50)</f>
        <v>18682</v>
      </c>
      <c r="G51" s="300">
        <f>SUMIF('BALANZA DE COMPROBACION DE NOVI'!$A$5:$A$50,'OP1'!A51,'BALANZA DE COMPROBACION DE NOVI'!$E$5:$E$50)</f>
        <v>0</v>
      </c>
      <c r="H51" s="300">
        <f>SUMIF('BALANZA DE COMPROBACION DE NOVI'!$A$5:$A$50,'OP1'!A51,'BALANZA DE COMPROBACION DE NOVI'!$F$5:$F$50)</f>
        <v>37364</v>
      </c>
      <c r="I51" s="300">
        <f>SUMIF('BALANZA DE COMPROBACION DE DICI'!$A$5:$A$50,'OP1'!A51,'BALANZA DE COMPROBACION DE DICI'!$E$5:$E$50)</f>
        <v>0</v>
      </c>
      <c r="J51" s="300">
        <f>SUMIF('BALANZA DE COMPROBACION DE DICI'!$A$5:$A$50,'OP1'!A51,'BALANZA DE COMPROBACION DE DICI'!$F$5:$F$50)</f>
        <v>139180.03</v>
      </c>
      <c r="K51" s="306"/>
      <c r="L51" s="307">
        <f t="shared" si="16"/>
        <v>6022152.7400000002</v>
      </c>
      <c r="M51" s="308"/>
      <c r="N51" s="309"/>
      <c r="O51" s="306"/>
      <c r="P51" s="307"/>
    </row>
    <row r="52" spans="1:16" s="126" customFormat="1" ht="21.75" customHeight="1" x14ac:dyDescent="0.25">
      <c r="A52" s="127">
        <v>8210</v>
      </c>
      <c r="B52" s="650" t="s">
        <v>1520</v>
      </c>
      <c r="C52" s="300">
        <v>-6129582</v>
      </c>
      <c r="D52" s="129"/>
      <c r="E52" s="300">
        <f>SUMIF('BALANZA DE COMPROBACION DE OCTU'!$A$5:$A$50,'OP1'!A52,'BALANZA DE COMPROBACION DE OCTU'!$E$5:$E$50)</f>
        <v>0</v>
      </c>
      <c r="F52" s="300">
        <f>SUMIF('BALANZA DE COMPROBACION DE OCTU'!$A$5:$A$49,'OP1'!A52,'BALANZA DE COMPROBACION DE OCTU'!$F$5:$F$50)</f>
        <v>126934</v>
      </c>
      <c r="G52" s="300">
        <f>SUMIF('BALANZA DE COMPROBACION DE NOVI'!$A$5:$A$50,'OP1'!A52,'BALANZA DE COMPROBACION DE NOVI'!$E$5:$E$50)</f>
        <v>0</v>
      </c>
      <c r="H52" s="300">
        <f>SUMIF('BALANZA DE COMPROBACION DE NOVI'!$A$5:$A$50,'OP1'!A52,'BALANZA DE COMPROBACION DE NOVI'!$F$5:$F$50)</f>
        <v>126934</v>
      </c>
      <c r="I52" s="300">
        <f>SUMIF('BALANZA DE COMPROBACION DE DICI'!$A$5:$A$50,'OP1'!A52,'BALANZA DE COMPROBACION DE DICI'!$E$5:$E$50)</f>
        <v>0</v>
      </c>
      <c r="J52" s="300">
        <f>SUMIF('BALANZA DE COMPROBACION DE DICI'!$A$5:$A$50,'OP1'!A52,'BALANZA DE COMPROBACION DE DICI'!$F$5:$F$50)</f>
        <v>210769</v>
      </c>
      <c r="K52" s="306">
        <f t="shared" ref="K52:K57" si="17">+C52-D52+E52-F52+G52-H52+I52-J52</f>
        <v>-6594219</v>
      </c>
      <c r="L52" s="307"/>
      <c r="M52" s="308"/>
      <c r="N52" s="309"/>
      <c r="O52" s="306"/>
      <c r="P52" s="307"/>
    </row>
    <row r="53" spans="1:16" s="126" customFormat="1" ht="21.75" customHeight="1" x14ac:dyDescent="0.25">
      <c r="A53" s="127">
        <v>8220</v>
      </c>
      <c r="B53" s="650" t="s">
        <v>1521</v>
      </c>
      <c r="C53" s="300">
        <v>247595.48</v>
      </c>
      <c r="D53" s="129"/>
      <c r="E53" s="300">
        <f>SUMIF('BALANZA DE COMPROBACION DE OCTU'!$A$5:$A$50,'OP1'!A53,'BALANZA DE COMPROBACION DE OCTU'!$E$5:$E$50)</f>
        <v>126934</v>
      </c>
      <c r="F53" s="300">
        <f>SUMIF('BALANZA DE COMPROBACION DE OCTU'!$A$5:$A$49,'OP1'!A53,'BALANZA DE COMPROBACION DE OCTU'!$F$5:$F$50)</f>
        <v>40905.410000000003</v>
      </c>
      <c r="G53" s="300">
        <f>SUMIF('BALANZA DE COMPROBACION DE NOVI'!$A$5:$A$50,'OP1'!A53,'BALANZA DE COMPROBACION DE NOVI'!$E$5:$E$50)</f>
        <v>126934</v>
      </c>
      <c r="H53" s="300">
        <f>SUMIF('BALANZA DE COMPROBACION DE NOVI'!$A$5:$A$50,'OP1'!A53,'BALANZA DE COMPROBACION DE NOVI'!$F$5:$F$50)</f>
        <v>42975.56</v>
      </c>
      <c r="I53" s="300">
        <f>SUMIF('BALANZA DE COMPROBACION DE DICI'!$A$5:$A$50,'OP1'!A53,'BALANZA DE COMPROBACION DE DICI'!$E$5:$E$50)</f>
        <v>210769</v>
      </c>
      <c r="J53" s="300">
        <f>SUMIF('BALANZA DE COMPROBACION DE DICI'!$A$5:$A$50,'OP1'!A53,'BALANZA DE COMPROBACION DE DICI'!$F$5:$F$50)</f>
        <v>105973.55</v>
      </c>
      <c r="K53" s="306">
        <f t="shared" si="17"/>
        <v>522377.96</v>
      </c>
      <c r="L53" s="307"/>
      <c r="M53" s="308"/>
      <c r="N53" s="309"/>
      <c r="O53" s="306"/>
      <c r="P53" s="307"/>
    </row>
    <row r="54" spans="1:16" s="126" customFormat="1" ht="21.75" customHeight="1" x14ac:dyDescent="0.25">
      <c r="A54" s="127">
        <v>8240</v>
      </c>
      <c r="B54" s="650" t="s">
        <v>1522</v>
      </c>
      <c r="C54" s="300">
        <v>0</v>
      </c>
      <c r="D54" s="129"/>
      <c r="E54" s="300">
        <f>SUMIF('BALANZA DE COMPROBACION DE OCTU'!$A$5:$A$50,'OP1'!A54,'BALANZA DE COMPROBACION DE OCTU'!$E$5:$E$50)</f>
        <v>40905.410000000003</v>
      </c>
      <c r="F54" s="300">
        <f>SUMIF('BALANZA DE COMPROBACION DE OCTU'!$A$5:$A$49,'OP1'!A54,'BALANZA DE COMPROBACION DE OCTU'!$F$5:$F$50)</f>
        <v>40905.410000000003</v>
      </c>
      <c r="G54" s="300">
        <f>SUMIF('BALANZA DE COMPROBACION DE NOVI'!$A$5:$A$50,'OP1'!A54,'BALANZA DE COMPROBACION DE NOVI'!$E$5:$E$50)</f>
        <v>42975.56</v>
      </c>
      <c r="H54" s="300">
        <f>SUMIF('BALANZA DE COMPROBACION DE NOVI'!$A$5:$A$50,'OP1'!A54,'BALANZA DE COMPROBACION DE NOVI'!$F$5:$F$50)</f>
        <v>42975.56</v>
      </c>
      <c r="I54" s="300">
        <f>SUMIF('BALANZA DE COMPROBACION DE DICI'!$A$5:$A$50,'OP1'!A54,'BALANZA DE COMPROBACION DE DICI'!$E$5:$E$50)</f>
        <v>105973.55</v>
      </c>
      <c r="J54" s="300">
        <f>SUMIF('BALANZA DE COMPROBACION DE DICI'!$A$5:$A$50,'OP1'!A54,'BALANZA DE COMPROBACION DE DICI'!$F$5:$F$50)</f>
        <v>105973.55</v>
      </c>
      <c r="K54" s="306">
        <f t="shared" si="17"/>
        <v>0</v>
      </c>
      <c r="L54" s="307"/>
      <c r="M54" s="308"/>
      <c r="N54" s="309"/>
      <c r="O54" s="306"/>
      <c r="P54" s="307"/>
    </row>
    <row r="55" spans="1:16" s="126" customFormat="1" ht="21.75" customHeight="1" x14ac:dyDescent="0.25">
      <c r="A55" s="127">
        <v>8250</v>
      </c>
      <c r="B55" s="650" t="s">
        <v>1523</v>
      </c>
      <c r="C55" s="300">
        <v>0</v>
      </c>
      <c r="D55" s="129"/>
      <c r="E55" s="300">
        <f>SUMIF('BALANZA DE COMPROBACION DE OCTU'!$A$5:$A$50,'OP1'!A55,'BALANZA DE COMPROBACION DE OCTU'!$E$5:$E$50)</f>
        <v>40905.410000000003</v>
      </c>
      <c r="F55" s="300">
        <f>SUMIF('BALANZA DE COMPROBACION DE OCTU'!$A$5:$A$49,'OP1'!A55,'BALANZA DE COMPROBACION DE OCTU'!$F$5:$F$50)</f>
        <v>40905.410000000003</v>
      </c>
      <c r="G55" s="300">
        <f>SUMIF('BALANZA DE COMPROBACION DE NOVI'!$A$5:$A$50,'OP1'!A55,'BALANZA DE COMPROBACION DE NOVI'!$E$5:$E$50)</f>
        <v>42975.56</v>
      </c>
      <c r="H55" s="300">
        <f>SUMIF('BALANZA DE COMPROBACION DE NOVI'!$A$5:$A$50,'OP1'!A55,'BALANZA DE COMPROBACION DE NOVI'!$F$5:$F$50)</f>
        <v>42975.56</v>
      </c>
      <c r="I55" s="300">
        <f>SUMIF('BALANZA DE COMPROBACION DE DICI'!$A$5:$A$50,'OP1'!A55,'BALANZA DE COMPROBACION DE DICI'!$E$5:$E$50)</f>
        <v>105973.55</v>
      </c>
      <c r="J55" s="300">
        <f>SUMIF('BALANZA DE COMPROBACION DE DICI'!$A$5:$A$50,'OP1'!A55,'BALANZA DE COMPROBACION DE DICI'!$F$5:$F$50)</f>
        <v>105973.55</v>
      </c>
      <c r="K55" s="306">
        <f t="shared" si="17"/>
        <v>0</v>
      </c>
      <c r="L55" s="307"/>
      <c r="M55" s="308"/>
      <c r="N55" s="309"/>
      <c r="O55" s="306"/>
      <c r="P55" s="307"/>
    </row>
    <row r="56" spans="1:16" s="126" customFormat="1" ht="21.75" customHeight="1" x14ac:dyDescent="0.25">
      <c r="A56" s="127">
        <v>8260</v>
      </c>
      <c r="B56" s="650" t="s">
        <v>1524</v>
      </c>
      <c r="C56" s="300">
        <v>0</v>
      </c>
      <c r="D56" s="129"/>
      <c r="E56" s="300">
        <f>SUMIF('BALANZA DE COMPROBACION DE OCTU'!$A$5:$A$50,'OP1'!A56,'BALANZA DE COMPROBACION DE OCTU'!$E$5:$E$50)</f>
        <v>40905.410000000003</v>
      </c>
      <c r="F56" s="300">
        <f>SUMIF('BALANZA DE COMPROBACION DE OCTU'!$A$5:$A$49,'OP1'!A56,'BALANZA DE COMPROBACION DE OCTU'!$F$5:$F$50)</f>
        <v>40905.410000000003</v>
      </c>
      <c r="G56" s="300">
        <f>SUMIF('BALANZA DE COMPROBACION DE NOVI'!$A$5:$A$50,'OP1'!A56,'BALANZA DE COMPROBACION DE NOVI'!$E$5:$E$50)</f>
        <v>42975.56</v>
      </c>
      <c r="H56" s="300">
        <f>SUMIF('BALANZA DE COMPROBACION DE NOVI'!$A$5:$A$50,'OP1'!A56,'BALANZA DE COMPROBACION DE NOVI'!$F$5:$F$50)</f>
        <v>42975.56</v>
      </c>
      <c r="I56" s="300">
        <f>SUMIF('BALANZA DE COMPROBACION DE DICI'!$A$5:$A$50,'OP1'!A56,'BALANZA DE COMPROBACION DE DICI'!$E$5:$E$50)</f>
        <v>105973.55</v>
      </c>
      <c r="J56" s="300">
        <f>SUMIF('BALANZA DE COMPROBACION DE DICI'!$A$5:$A$50,'OP1'!A56,'BALANZA DE COMPROBACION DE DICI'!$F$5:$F$50)</f>
        <v>105973.55</v>
      </c>
      <c r="K56" s="306">
        <f t="shared" si="17"/>
        <v>0</v>
      </c>
      <c r="L56" s="307"/>
      <c r="M56" s="308"/>
      <c r="N56" s="309"/>
      <c r="O56" s="306"/>
      <c r="P56" s="307"/>
    </row>
    <row r="57" spans="1:16" s="126" customFormat="1" ht="21.75" customHeight="1" x14ac:dyDescent="0.25">
      <c r="A57" s="652">
        <v>8270</v>
      </c>
      <c r="B57" s="650" t="s">
        <v>1525</v>
      </c>
      <c r="C57" s="300">
        <v>5881986.5199999996</v>
      </c>
      <c r="D57" s="129"/>
      <c r="E57" s="300">
        <f>SUMIF('BALANZA DE COMPROBACION DE OCTU'!$A$5:$A$50,'OP1'!A57,'BALANZA DE COMPROBACION DE OCTU'!$E$5:$E$50)</f>
        <v>40905.410000000003</v>
      </c>
      <c r="F57" s="300">
        <f>SUMIF('BALANZA DE COMPROBACION DE OCTU'!$A$5:$A$49,'OP1'!A57,'BALANZA DE COMPROBACION DE OCTU'!$F$5:$F$50)</f>
        <v>0</v>
      </c>
      <c r="G57" s="300">
        <f>SUMIF('BALANZA DE COMPROBACION DE NOVI'!$A$5:$A$50,'OP1'!A57,'BALANZA DE COMPROBACION DE NOVI'!$E$5:$E$50)</f>
        <v>42975.56</v>
      </c>
      <c r="H57" s="300">
        <f>SUMIF('BALANZA DE COMPROBACION DE NOVI'!$A$5:$A$50,'OP1'!A57,'BALANZA DE COMPROBACION DE NOVI'!$F$5:$F$50)</f>
        <v>0</v>
      </c>
      <c r="I57" s="300">
        <f>SUMIF('BALANZA DE COMPROBACION DE DICI'!$A$5:$A$50,'OP1'!A57,'BALANZA DE COMPROBACION DE DICI'!$E$5:$E$50)</f>
        <v>105973.55</v>
      </c>
      <c r="J57" s="300">
        <f>SUMIF('BALANZA DE COMPROBACION DE DICI'!$A$5:$A$50,'OP1'!A57,'BALANZA DE COMPROBACION DE DICI'!$F$5:$F$50)</f>
        <v>0</v>
      </c>
      <c r="K57" s="306">
        <f t="shared" si="17"/>
        <v>6071841.0399999991</v>
      </c>
      <c r="L57" s="307"/>
      <c r="M57" s="308"/>
      <c r="N57" s="651"/>
      <c r="O57" s="306"/>
      <c r="P57" s="658"/>
    </row>
    <row r="58" spans="1:16" s="4" customFormat="1" ht="23.25" customHeight="1" thickBot="1" x14ac:dyDescent="0.3">
      <c r="A58" s="911" t="s">
        <v>15</v>
      </c>
      <c r="B58" s="912"/>
      <c r="C58" s="657">
        <f>SUM(C9:C57)</f>
        <v>10777272.609999999</v>
      </c>
      <c r="D58" s="657">
        <f t="shared" ref="D58:N58" si="18">SUM(D9:D57)</f>
        <v>10777272.610000003</v>
      </c>
      <c r="E58" s="657">
        <f t="shared" si="18"/>
        <v>702676.10000000009</v>
      </c>
      <c r="F58" s="657">
        <f t="shared" si="18"/>
        <v>702676.10000000009</v>
      </c>
      <c r="G58" s="657">
        <f t="shared" si="18"/>
        <v>761450.85000000009</v>
      </c>
      <c r="H58" s="657">
        <f t="shared" si="18"/>
        <v>761450.85000000009</v>
      </c>
      <c r="I58" s="657">
        <f t="shared" si="18"/>
        <v>1482417.2900000003</v>
      </c>
      <c r="J58" s="657">
        <f t="shared" si="18"/>
        <v>1482417.2900000003</v>
      </c>
      <c r="K58" s="657">
        <f t="shared" si="18"/>
        <v>10999937.07</v>
      </c>
      <c r="L58" s="657">
        <f t="shared" si="18"/>
        <v>10999937.07</v>
      </c>
      <c r="M58" s="657">
        <f t="shared" si="18"/>
        <v>6022152.7400000002</v>
      </c>
      <c r="N58" s="657">
        <f t="shared" si="18"/>
        <v>6022152.7400000002</v>
      </c>
      <c r="O58" s="657">
        <f t="shared" ref="O58" si="19">SUM(O9:O57)</f>
        <v>4928096.0299999993</v>
      </c>
      <c r="P58" s="657">
        <f t="shared" ref="P58" si="20">SUM(P9:P57)</f>
        <v>4928096.0299999993</v>
      </c>
    </row>
    <row r="59" spans="1:16" s="132" customFormat="1" ht="18" customHeight="1" x14ac:dyDescent="0.2">
      <c r="A59" s="913" t="s">
        <v>16</v>
      </c>
      <c r="B59" s="913"/>
      <c r="C59" s="913"/>
      <c r="D59" s="913"/>
      <c r="E59" s="913"/>
      <c r="F59" s="913"/>
      <c r="G59" s="913"/>
      <c r="H59" s="913"/>
      <c r="I59" s="913"/>
      <c r="J59" s="913"/>
      <c r="K59" s="913"/>
      <c r="L59" s="913"/>
      <c r="M59" s="913"/>
      <c r="N59" s="913"/>
      <c r="O59" s="913"/>
      <c r="P59" s="913"/>
    </row>
    <row r="60" spans="1:16" s="137" customFormat="1" ht="30" customHeight="1" x14ac:dyDescent="0.2">
      <c r="A60" s="133"/>
      <c r="B60" s="134"/>
      <c r="C60" s="129"/>
      <c r="D60" s="129"/>
      <c r="E60" s="129"/>
      <c r="F60" s="129"/>
      <c r="G60" s="129"/>
      <c r="H60" s="129"/>
      <c r="I60" s="129"/>
      <c r="J60" s="129"/>
      <c r="K60" s="130"/>
      <c r="L60" s="131"/>
      <c r="M60" s="135"/>
      <c r="N60" s="135"/>
      <c r="O60" s="135"/>
      <c r="P60" s="136"/>
    </row>
    <row r="61" spans="1:16" ht="18" customHeight="1" x14ac:dyDescent="0.25">
      <c r="A61" s="138"/>
      <c r="B61" s="894" t="s">
        <v>2478</v>
      </c>
      <c r="C61" s="894"/>
      <c r="D61" s="894"/>
      <c r="E61" s="894"/>
      <c r="F61" s="806"/>
      <c r="G61" s="806"/>
      <c r="H61" s="806"/>
      <c r="I61" s="812"/>
      <c r="J61" s="812"/>
      <c r="K61" s="894" t="s">
        <v>2479</v>
      </c>
      <c r="L61" s="894"/>
      <c r="M61" s="894"/>
      <c r="N61" s="894"/>
      <c r="O61" s="119"/>
      <c r="P61" s="141"/>
    </row>
    <row r="62" spans="1:16" ht="18" customHeight="1" x14ac:dyDescent="0.2">
      <c r="A62" s="39"/>
      <c r="B62" s="893" t="s">
        <v>2356</v>
      </c>
      <c r="C62" s="893"/>
      <c r="D62" s="893"/>
      <c r="E62" s="893"/>
      <c r="F62" s="142"/>
      <c r="G62" s="142"/>
      <c r="H62" s="142"/>
      <c r="K62" s="893" t="s">
        <v>2480</v>
      </c>
      <c r="L62" s="893"/>
      <c r="M62" s="893"/>
      <c r="N62" s="893"/>
      <c r="O62" s="143"/>
      <c r="P62" s="39"/>
    </row>
    <row r="63" spans="1:16" ht="18" customHeight="1" x14ac:dyDescent="0.2">
      <c r="A63" s="5"/>
      <c r="B63" s="5"/>
      <c r="C63" s="5"/>
      <c r="D63" s="5"/>
      <c r="E63" s="5"/>
      <c r="F63" s="5"/>
      <c r="G63" s="5"/>
      <c r="H63" s="5"/>
      <c r="I63" s="144"/>
      <c r="J63" s="5"/>
      <c r="K63" s="5"/>
      <c r="L63" s="5"/>
      <c r="M63" s="5"/>
      <c r="N63" s="5"/>
      <c r="O63" s="5"/>
      <c r="P63" s="5"/>
    </row>
    <row r="64" spans="1:16" ht="18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" x14ac:dyDescent="0.25">
      <c r="I65" s="146"/>
      <c r="L65" s="910"/>
      <c r="M65" s="910"/>
      <c r="N65" s="910"/>
    </row>
    <row r="66" spans="1:16" ht="15.75" x14ac:dyDescent="0.2">
      <c r="I66" s="147"/>
      <c r="L66" s="893"/>
      <c r="M66" s="893"/>
      <c r="N66" s="893"/>
    </row>
    <row r="67" spans="1:16" x14ac:dyDescent="0.2">
      <c r="A67" s="148"/>
      <c r="B67" s="5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</row>
  </sheetData>
  <mergeCells count="26">
    <mergeCell ref="E7:F7"/>
    <mergeCell ref="G6:H6"/>
    <mergeCell ref="G7:H7"/>
    <mergeCell ref="L65:N65"/>
    <mergeCell ref="A58:B58"/>
    <mergeCell ref="A59:P59"/>
    <mergeCell ref="I7:J7"/>
    <mergeCell ref="K7:L7"/>
    <mergeCell ref="M7:N7"/>
    <mergeCell ref="O7:P7"/>
    <mergeCell ref="L66:N66"/>
    <mergeCell ref="B61:E61"/>
    <mergeCell ref="B62:E62"/>
    <mergeCell ref="A1:P1"/>
    <mergeCell ref="A2:P2"/>
    <mergeCell ref="A6:A8"/>
    <mergeCell ref="B6:B8"/>
    <mergeCell ref="C6:D6"/>
    <mergeCell ref="I6:J6"/>
    <mergeCell ref="K6:L6"/>
    <mergeCell ref="M6:N6"/>
    <mergeCell ref="K61:N61"/>
    <mergeCell ref="K62:N62"/>
    <mergeCell ref="O6:P6"/>
    <mergeCell ref="C7:D7"/>
    <mergeCell ref="E6:F6"/>
  </mergeCells>
  <printOptions horizontalCentered="1" verticalCentered="1"/>
  <pageMargins left="0.511811023622047" right="0.511811023622047" top="0.511811023622047" bottom="0.511811023622047" header="0" footer="0.23622047244094499"/>
  <pageSetup scale="24" fitToHeight="0" orientation="portrait" r:id="rId1"/>
  <headerFooter alignWithMargins="0">
    <oddFooter>&amp;RPág. &amp;P de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6"/>
  <sheetViews>
    <sheetView topLeftCell="C14" workbookViewId="0">
      <selection activeCell="H67" sqref="H67"/>
    </sheetView>
  </sheetViews>
  <sheetFormatPr baseColWidth="10" defaultRowHeight="15" x14ac:dyDescent="0.25"/>
  <cols>
    <col min="1" max="1" width="2.7109375" customWidth="1"/>
    <col min="2" max="2" width="3.7109375" customWidth="1"/>
    <col min="3" max="3" width="60.7109375" customWidth="1"/>
    <col min="4" max="5" width="18.7109375" customWidth="1"/>
    <col min="6" max="6" width="2.7109375" customWidth="1"/>
    <col min="7" max="7" width="3.7109375" customWidth="1"/>
    <col min="8" max="8" width="74.7109375" customWidth="1"/>
    <col min="9" max="10" width="18.7109375" customWidth="1"/>
    <col min="11" max="11" width="2.7109375" customWidth="1"/>
    <col min="225" max="225" width="2.7109375" customWidth="1"/>
    <col min="226" max="226" width="3.7109375" customWidth="1"/>
    <col min="227" max="227" width="60.7109375" customWidth="1"/>
    <col min="228" max="229" width="18.7109375" customWidth="1"/>
    <col min="230" max="230" width="2.7109375" customWidth="1"/>
    <col min="231" max="231" width="3.7109375" customWidth="1"/>
    <col min="232" max="232" width="74.7109375" customWidth="1"/>
    <col min="233" max="234" width="18.7109375" customWidth="1"/>
    <col min="235" max="235" width="2.7109375" customWidth="1"/>
    <col min="481" max="481" width="2.7109375" customWidth="1"/>
    <col min="482" max="482" width="3.7109375" customWidth="1"/>
    <col min="483" max="483" width="60.7109375" customWidth="1"/>
    <col min="484" max="485" width="18.7109375" customWidth="1"/>
    <col min="486" max="486" width="2.7109375" customWidth="1"/>
    <col min="487" max="487" width="3.7109375" customWidth="1"/>
    <col min="488" max="488" width="74.7109375" customWidth="1"/>
    <col min="489" max="490" width="18.7109375" customWidth="1"/>
    <col min="491" max="491" width="2.7109375" customWidth="1"/>
    <col min="737" max="737" width="2.7109375" customWidth="1"/>
    <col min="738" max="738" width="3.7109375" customWidth="1"/>
    <col min="739" max="739" width="60.7109375" customWidth="1"/>
    <col min="740" max="741" width="18.7109375" customWidth="1"/>
    <col min="742" max="742" width="2.7109375" customWidth="1"/>
    <col min="743" max="743" width="3.7109375" customWidth="1"/>
    <col min="744" max="744" width="74.7109375" customWidth="1"/>
    <col min="745" max="746" width="18.7109375" customWidth="1"/>
    <col min="747" max="747" width="2.7109375" customWidth="1"/>
    <col min="993" max="993" width="2.7109375" customWidth="1"/>
    <col min="994" max="994" width="3.7109375" customWidth="1"/>
    <col min="995" max="995" width="60.7109375" customWidth="1"/>
    <col min="996" max="997" width="18.7109375" customWidth="1"/>
    <col min="998" max="998" width="2.7109375" customWidth="1"/>
    <col min="999" max="999" width="3.7109375" customWidth="1"/>
    <col min="1000" max="1000" width="74.7109375" customWidth="1"/>
    <col min="1001" max="1002" width="18.7109375" customWidth="1"/>
    <col min="1003" max="1003" width="2.7109375" customWidth="1"/>
    <col min="1249" max="1249" width="2.7109375" customWidth="1"/>
    <col min="1250" max="1250" width="3.7109375" customWidth="1"/>
    <col min="1251" max="1251" width="60.7109375" customWidth="1"/>
    <col min="1252" max="1253" width="18.7109375" customWidth="1"/>
    <col min="1254" max="1254" width="2.7109375" customWidth="1"/>
    <col min="1255" max="1255" width="3.7109375" customWidth="1"/>
    <col min="1256" max="1256" width="74.7109375" customWidth="1"/>
    <col min="1257" max="1258" width="18.7109375" customWidth="1"/>
    <col min="1259" max="1259" width="2.7109375" customWidth="1"/>
    <col min="1505" max="1505" width="2.7109375" customWidth="1"/>
    <col min="1506" max="1506" width="3.7109375" customWidth="1"/>
    <col min="1507" max="1507" width="60.7109375" customWidth="1"/>
    <col min="1508" max="1509" width="18.7109375" customWidth="1"/>
    <col min="1510" max="1510" width="2.7109375" customWidth="1"/>
    <col min="1511" max="1511" width="3.7109375" customWidth="1"/>
    <col min="1512" max="1512" width="74.7109375" customWidth="1"/>
    <col min="1513" max="1514" width="18.7109375" customWidth="1"/>
    <col min="1515" max="1515" width="2.7109375" customWidth="1"/>
    <col min="1761" max="1761" width="2.7109375" customWidth="1"/>
    <col min="1762" max="1762" width="3.7109375" customWidth="1"/>
    <col min="1763" max="1763" width="60.7109375" customWidth="1"/>
    <col min="1764" max="1765" width="18.7109375" customWidth="1"/>
    <col min="1766" max="1766" width="2.7109375" customWidth="1"/>
    <col min="1767" max="1767" width="3.7109375" customWidth="1"/>
    <col min="1768" max="1768" width="74.7109375" customWidth="1"/>
    <col min="1769" max="1770" width="18.7109375" customWidth="1"/>
    <col min="1771" max="1771" width="2.7109375" customWidth="1"/>
    <col min="2017" max="2017" width="2.7109375" customWidth="1"/>
    <col min="2018" max="2018" width="3.7109375" customWidth="1"/>
    <col min="2019" max="2019" width="60.7109375" customWidth="1"/>
    <col min="2020" max="2021" width="18.7109375" customWidth="1"/>
    <col min="2022" max="2022" width="2.7109375" customWidth="1"/>
    <col min="2023" max="2023" width="3.7109375" customWidth="1"/>
    <col min="2024" max="2024" width="74.7109375" customWidth="1"/>
    <col min="2025" max="2026" width="18.7109375" customWidth="1"/>
    <col min="2027" max="2027" width="2.7109375" customWidth="1"/>
    <col min="2273" max="2273" width="2.7109375" customWidth="1"/>
    <col min="2274" max="2274" width="3.7109375" customWidth="1"/>
    <col min="2275" max="2275" width="60.7109375" customWidth="1"/>
    <col min="2276" max="2277" width="18.7109375" customWidth="1"/>
    <col min="2278" max="2278" width="2.7109375" customWidth="1"/>
    <col min="2279" max="2279" width="3.7109375" customWidth="1"/>
    <col min="2280" max="2280" width="74.7109375" customWidth="1"/>
    <col min="2281" max="2282" width="18.7109375" customWidth="1"/>
    <col min="2283" max="2283" width="2.7109375" customWidth="1"/>
    <col min="2529" max="2529" width="2.7109375" customWidth="1"/>
    <col min="2530" max="2530" width="3.7109375" customWidth="1"/>
    <col min="2531" max="2531" width="60.7109375" customWidth="1"/>
    <col min="2532" max="2533" width="18.7109375" customWidth="1"/>
    <col min="2534" max="2534" width="2.7109375" customWidth="1"/>
    <col min="2535" max="2535" width="3.7109375" customWidth="1"/>
    <col min="2536" max="2536" width="74.7109375" customWidth="1"/>
    <col min="2537" max="2538" width="18.7109375" customWidth="1"/>
    <col min="2539" max="2539" width="2.7109375" customWidth="1"/>
    <col min="2785" max="2785" width="2.7109375" customWidth="1"/>
    <col min="2786" max="2786" width="3.7109375" customWidth="1"/>
    <col min="2787" max="2787" width="60.7109375" customWidth="1"/>
    <col min="2788" max="2789" width="18.7109375" customWidth="1"/>
    <col min="2790" max="2790" width="2.7109375" customWidth="1"/>
    <col min="2791" max="2791" width="3.7109375" customWidth="1"/>
    <col min="2792" max="2792" width="74.7109375" customWidth="1"/>
    <col min="2793" max="2794" width="18.7109375" customWidth="1"/>
    <col min="2795" max="2795" width="2.7109375" customWidth="1"/>
    <col min="3041" max="3041" width="2.7109375" customWidth="1"/>
    <col min="3042" max="3042" width="3.7109375" customWidth="1"/>
    <col min="3043" max="3043" width="60.7109375" customWidth="1"/>
    <col min="3044" max="3045" width="18.7109375" customWidth="1"/>
    <col min="3046" max="3046" width="2.7109375" customWidth="1"/>
    <col min="3047" max="3047" width="3.7109375" customWidth="1"/>
    <col min="3048" max="3048" width="74.7109375" customWidth="1"/>
    <col min="3049" max="3050" width="18.7109375" customWidth="1"/>
    <col min="3051" max="3051" width="2.7109375" customWidth="1"/>
    <col min="3297" max="3297" width="2.7109375" customWidth="1"/>
    <col min="3298" max="3298" width="3.7109375" customWidth="1"/>
    <col min="3299" max="3299" width="60.7109375" customWidth="1"/>
    <col min="3300" max="3301" width="18.7109375" customWidth="1"/>
    <col min="3302" max="3302" width="2.7109375" customWidth="1"/>
    <col min="3303" max="3303" width="3.7109375" customWidth="1"/>
    <col min="3304" max="3304" width="74.7109375" customWidth="1"/>
    <col min="3305" max="3306" width="18.7109375" customWidth="1"/>
    <col min="3307" max="3307" width="2.7109375" customWidth="1"/>
    <col min="3553" max="3553" width="2.7109375" customWidth="1"/>
    <col min="3554" max="3554" width="3.7109375" customWidth="1"/>
    <col min="3555" max="3555" width="60.7109375" customWidth="1"/>
    <col min="3556" max="3557" width="18.7109375" customWidth="1"/>
    <col min="3558" max="3558" width="2.7109375" customWidth="1"/>
    <col min="3559" max="3559" width="3.7109375" customWidth="1"/>
    <col min="3560" max="3560" width="74.7109375" customWidth="1"/>
    <col min="3561" max="3562" width="18.7109375" customWidth="1"/>
    <col min="3563" max="3563" width="2.7109375" customWidth="1"/>
    <col min="3809" max="3809" width="2.7109375" customWidth="1"/>
    <col min="3810" max="3810" width="3.7109375" customWidth="1"/>
    <col min="3811" max="3811" width="60.7109375" customWidth="1"/>
    <col min="3812" max="3813" width="18.7109375" customWidth="1"/>
    <col min="3814" max="3814" width="2.7109375" customWidth="1"/>
    <col min="3815" max="3815" width="3.7109375" customWidth="1"/>
    <col min="3816" max="3816" width="74.7109375" customWidth="1"/>
    <col min="3817" max="3818" width="18.7109375" customWidth="1"/>
    <col min="3819" max="3819" width="2.7109375" customWidth="1"/>
    <col min="4065" max="4065" width="2.7109375" customWidth="1"/>
    <col min="4066" max="4066" width="3.7109375" customWidth="1"/>
    <col min="4067" max="4067" width="60.7109375" customWidth="1"/>
    <col min="4068" max="4069" width="18.7109375" customWidth="1"/>
    <col min="4070" max="4070" width="2.7109375" customWidth="1"/>
    <col min="4071" max="4071" width="3.7109375" customWidth="1"/>
    <col min="4072" max="4072" width="74.7109375" customWidth="1"/>
    <col min="4073" max="4074" width="18.7109375" customWidth="1"/>
    <col min="4075" max="4075" width="2.7109375" customWidth="1"/>
    <col min="4321" max="4321" width="2.7109375" customWidth="1"/>
    <col min="4322" max="4322" width="3.7109375" customWidth="1"/>
    <col min="4323" max="4323" width="60.7109375" customWidth="1"/>
    <col min="4324" max="4325" width="18.7109375" customWidth="1"/>
    <col min="4326" max="4326" width="2.7109375" customWidth="1"/>
    <col min="4327" max="4327" width="3.7109375" customWidth="1"/>
    <col min="4328" max="4328" width="74.7109375" customWidth="1"/>
    <col min="4329" max="4330" width="18.7109375" customWidth="1"/>
    <col min="4331" max="4331" width="2.7109375" customWidth="1"/>
    <col min="4577" max="4577" width="2.7109375" customWidth="1"/>
    <col min="4578" max="4578" width="3.7109375" customWidth="1"/>
    <col min="4579" max="4579" width="60.7109375" customWidth="1"/>
    <col min="4580" max="4581" width="18.7109375" customWidth="1"/>
    <col min="4582" max="4582" width="2.7109375" customWidth="1"/>
    <col min="4583" max="4583" width="3.7109375" customWidth="1"/>
    <col min="4584" max="4584" width="74.7109375" customWidth="1"/>
    <col min="4585" max="4586" width="18.7109375" customWidth="1"/>
    <col min="4587" max="4587" width="2.7109375" customWidth="1"/>
    <col min="4833" max="4833" width="2.7109375" customWidth="1"/>
    <col min="4834" max="4834" width="3.7109375" customWidth="1"/>
    <col min="4835" max="4835" width="60.7109375" customWidth="1"/>
    <col min="4836" max="4837" width="18.7109375" customWidth="1"/>
    <col min="4838" max="4838" width="2.7109375" customWidth="1"/>
    <col min="4839" max="4839" width="3.7109375" customWidth="1"/>
    <col min="4840" max="4840" width="74.7109375" customWidth="1"/>
    <col min="4841" max="4842" width="18.7109375" customWidth="1"/>
    <col min="4843" max="4843" width="2.7109375" customWidth="1"/>
    <col min="5089" max="5089" width="2.7109375" customWidth="1"/>
    <col min="5090" max="5090" width="3.7109375" customWidth="1"/>
    <col min="5091" max="5091" width="60.7109375" customWidth="1"/>
    <col min="5092" max="5093" width="18.7109375" customWidth="1"/>
    <col min="5094" max="5094" width="2.7109375" customWidth="1"/>
    <col min="5095" max="5095" width="3.7109375" customWidth="1"/>
    <col min="5096" max="5096" width="74.7109375" customWidth="1"/>
    <col min="5097" max="5098" width="18.7109375" customWidth="1"/>
    <col min="5099" max="5099" width="2.7109375" customWidth="1"/>
    <col min="5345" max="5345" width="2.7109375" customWidth="1"/>
    <col min="5346" max="5346" width="3.7109375" customWidth="1"/>
    <col min="5347" max="5347" width="60.7109375" customWidth="1"/>
    <col min="5348" max="5349" width="18.7109375" customWidth="1"/>
    <col min="5350" max="5350" width="2.7109375" customWidth="1"/>
    <col min="5351" max="5351" width="3.7109375" customWidth="1"/>
    <col min="5352" max="5352" width="74.7109375" customWidth="1"/>
    <col min="5353" max="5354" width="18.7109375" customWidth="1"/>
    <col min="5355" max="5355" width="2.7109375" customWidth="1"/>
    <col min="5601" max="5601" width="2.7109375" customWidth="1"/>
    <col min="5602" max="5602" width="3.7109375" customWidth="1"/>
    <col min="5603" max="5603" width="60.7109375" customWidth="1"/>
    <col min="5604" max="5605" width="18.7109375" customWidth="1"/>
    <col min="5606" max="5606" width="2.7109375" customWidth="1"/>
    <col min="5607" max="5607" width="3.7109375" customWidth="1"/>
    <col min="5608" max="5608" width="74.7109375" customWidth="1"/>
    <col min="5609" max="5610" width="18.7109375" customWidth="1"/>
    <col min="5611" max="5611" width="2.7109375" customWidth="1"/>
    <col min="5857" max="5857" width="2.7109375" customWidth="1"/>
    <col min="5858" max="5858" width="3.7109375" customWidth="1"/>
    <col min="5859" max="5859" width="60.7109375" customWidth="1"/>
    <col min="5860" max="5861" width="18.7109375" customWidth="1"/>
    <col min="5862" max="5862" width="2.7109375" customWidth="1"/>
    <col min="5863" max="5863" width="3.7109375" customWidth="1"/>
    <col min="5864" max="5864" width="74.7109375" customWidth="1"/>
    <col min="5865" max="5866" width="18.7109375" customWidth="1"/>
    <col min="5867" max="5867" width="2.7109375" customWidth="1"/>
    <col min="6113" max="6113" width="2.7109375" customWidth="1"/>
    <col min="6114" max="6114" width="3.7109375" customWidth="1"/>
    <col min="6115" max="6115" width="60.7109375" customWidth="1"/>
    <col min="6116" max="6117" width="18.7109375" customWidth="1"/>
    <col min="6118" max="6118" width="2.7109375" customWidth="1"/>
    <col min="6119" max="6119" width="3.7109375" customWidth="1"/>
    <col min="6120" max="6120" width="74.7109375" customWidth="1"/>
    <col min="6121" max="6122" width="18.7109375" customWidth="1"/>
    <col min="6123" max="6123" width="2.7109375" customWidth="1"/>
    <col min="6369" max="6369" width="2.7109375" customWidth="1"/>
    <col min="6370" max="6370" width="3.7109375" customWidth="1"/>
    <col min="6371" max="6371" width="60.7109375" customWidth="1"/>
    <col min="6372" max="6373" width="18.7109375" customWidth="1"/>
    <col min="6374" max="6374" width="2.7109375" customWidth="1"/>
    <col min="6375" max="6375" width="3.7109375" customWidth="1"/>
    <col min="6376" max="6376" width="74.7109375" customWidth="1"/>
    <col min="6377" max="6378" width="18.7109375" customWidth="1"/>
    <col min="6379" max="6379" width="2.7109375" customWidth="1"/>
    <col min="6625" max="6625" width="2.7109375" customWidth="1"/>
    <col min="6626" max="6626" width="3.7109375" customWidth="1"/>
    <col min="6627" max="6627" width="60.7109375" customWidth="1"/>
    <col min="6628" max="6629" width="18.7109375" customWidth="1"/>
    <col min="6630" max="6630" width="2.7109375" customWidth="1"/>
    <col min="6631" max="6631" width="3.7109375" customWidth="1"/>
    <col min="6632" max="6632" width="74.7109375" customWidth="1"/>
    <col min="6633" max="6634" width="18.7109375" customWidth="1"/>
    <col min="6635" max="6635" width="2.7109375" customWidth="1"/>
    <col min="6881" max="6881" width="2.7109375" customWidth="1"/>
    <col min="6882" max="6882" width="3.7109375" customWidth="1"/>
    <col min="6883" max="6883" width="60.7109375" customWidth="1"/>
    <col min="6884" max="6885" width="18.7109375" customWidth="1"/>
    <col min="6886" max="6886" width="2.7109375" customWidth="1"/>
    <col min="6887" max="6887" width="3.7109375" customWidth="1"/>
    <col min="6888" max="6888" width="74.7109375" customWidth="1"/>
    <col min="6889" max="6890" width="18.7109375" customWidth="1"/>
    <col min="6891" max="6891" width="2.7109375" customWidth="1"/>
    <col min="7137" max="7137" width="2.7109375" customWidth="1"/>
    <col min="7138" max="7138" width="3.7109375" customWidth="1"/>
    <col min="7139" max="7139" width="60.7109375" customWidth="1"/>
    <col min="7140" max="7141" width="18.7109375" customWidth="1"/>
    <col min="7142" max="7142" width="2.7109375" customWidth="1"/>
    <col min="7143" max="7143" width="3.7109375" customWidth="1"/>
    <col min="7144" max="7144" width="74.7109375" customWidth="1"/>
    <col min="7145" max="7146" width="18.7109375" customWidth="1"/>
    <col min="7147" max="7147" width="2.7109375" customWidth="1"/>
    <col min="7393" max="7393" width="2.7109375" customWidth="1"/>
    <col min="7394" max="7394" width="3.7109375" customWidth="1"/>
    <col min="7395" max="7395" width="60.7109375" customWidth="1"/>
    <col min="7396" max="7397" width="18.7109375" customWidth="1"/>
    <col min="7398" max="7398" width="2.7109375" customWidth="1"/>
    <col min="7399" max="7399" width="3.7109375" customWidth="1"/>
    <col min="7400" max="7400" width="74.7109375" customWidth="1"/>
    <col min="7401" max="7402" width="18.7109375" customWidth="1"/>
    <col min="7403" max="7403" width="2.7109375" customWidth="1"/>
    <col min="7649" max="7649" width="2.7109375" customWidth="1"/>
    <col min="7650" max="7650" width="3.7109375" customWidth="1"/>
    <col min="7651" max="7651" width="60.7109375" customWidth="1"/>
    <col min="7652" max="7653" width="18.7109375" customWidth="1"/>
    <col min="7654" max="7654" width="2.7109375" customWidth="1"/>
    <col min="7655" max="7655" width="3.7109375" customWidth="1"/>
    <col min="7656" max="7656" width="74.7109375" customWidth="1"/>
    <col min="7657" max="7658" width="18.7109375" customWidth="1"/>
    <col min="7659" max="7659" width="2.7109375" customWidth="1"/>
    <col min="7905" max="7905" width="2.7109375" customWidth="1"/>
    <col min="7906" max="7906" width="3.7109375" customWidth="1"/>
    <col min="7907" max="7907" width="60.7109375" customWidth="1"/>
    <col min="7908" max="7909" width="18.7109375" customWidth="1"/>
    <col min="7910" max="7910" width="2.7109375" customWidth="1"/>
    <col min="7911" max="7911" width="3.7109375" customWidth="1"/>
    <col min="7912" max="7912" width="74.7109375" customWidth="1"/>
    <col min="7913" max="7914" width="18.7109375" customWidth="1"/>
    <col min="7915" max="7915" width="2.7109375" customWidth="1"/>
    <col min="8161" max="8161" width="2.7109375" customWidth="1"/>
    <col min="8162" max="8162" width="3.7109375" customWidth="1"/>
    <col min="8163" max="8163" width="60.7109375" customWidth="1"/>
    <col min="8164" max="8165" width="18.7109375" customWidth="1"/>
    <col min="8166" max="8166" width="2.7109375" customWidth="1"/>
    <col min="8167" max="8167" width="3.7109375" customWidth="1"/>
    <col min="8168" max="8168" width="74.7109375" customWidth="1"/>
    <col min="8169" max="8170" width="18.7109375" customWidth="1"/>
    <col min="8171" max="8171" width="2.7109375" customWidth="1"/>
    <col min="8417" max="8417" width="2.7109375" customWidth="1"/>
    <col min="8418" max="8418" width="3.7109375" customWidth="1"/>
    <col min="8419" max="8419" width="60.7109375" customWidth="1"/>
    <col min="8420" max="8421" width="18.7109375" customWidth="1"/>
    <col min="8422" max="8422" width="2.7109375" customWidth="1"/>
    <col min="8423" max="8423" width="3.7109375" customWidth="1"/>
    <col min="8424" max="8424" width="74.7109375" customWidth="1"/>
    <col min="8425" max="8426" width="18.7109375" customWidth="1"/>
    <col min="8427" max="8427" width="2.7109375" customWidth="1"/>
    <col min="8673" max="8673" width="2.7109375" customWidth="1"/>
    <col min="8674" max="8674" width="3.7109375" customWidth="1"/>
    <col min="8675" max="8675" width="60.7109375" customWidth="1"/>
    <col min="8676" max="8677" width="18.7109375" customWidth="1"/>
    <col min="8678" max="8678" width="2.7109375" customWidth="1"/>
    <col min="8679" max="8679" width="3.7109375" customWidth="1"/>
    <col min="8680" max="8680" width="74.7109375" customWidth="1"/>
    <col min="8681" max="8682" width="18.7109375" customWidth="1"/>
    <col min="8683" max="8683" width="2.7109375" customWidth="1"/>
    <col min="8929" max="8929" width="2.7109375" customWidth="1"/>
    <col min="8930" max="8930" width="3.7109375" customWidth="1"/>
    <col min="8931" max="8931" width="60.7109375" customWidth="1"/>
    <col min="8932" max="8933" width="18.7109375" customWidth="1"/>
    <col min="8934" max="8934" width="2.7109375" customWidth="1"/>
    <col min="8935" max="8935" width="3.7109375" customWidth="1"/>
    <col min="8936" max="8936" width="74.7109375" customWidth="1"/>
    <col min="8937" max="8938" width="18.7109375" customWidth="1"/>
    <col min="8939" max="8939" width="2.7109375" customWidth="1"/>
    <col min="9185" max="9185" width="2.7109375" customWidth="1"/>
    <col min="9186" max="9186" width="3.7109375" customWidth="1"/>
    <col min="9187" max="9187" width="60.7109375" customWidth="1"/>
    <col min="9188" max="9189" width="18.7109375" customWidth="1"/>
    <col min="9190" max="9190" width="2.7109375" customWidth="1"/>
    <col min="9191" max="9191" width="3.7109375" customWidth="1"/>
    <col min="9192" max="9192" width="74.7109375" customWidth="1"/>
    <col min="9193" max="9194" width="18.7109375" customWidth="1"/>
    <col min="9195" max="9195" width="2.7109375" customWidth="1"/>
    <col min="9441" max="9441" width="2.7109375" customWidth="1"/>
    <col min="9442" max="9442" width="3.7109375" customWidth="1"/>
    <col min="9443" max="9443" width="60.7109375" customWidth="1"/>
    <col min="9444" max="9445" width="18.7109375" customWidth="1"/>
    <col min="9446" max="9446" width="2.7109375" customWidth="1"/>
    <col min="9447" max="9447" width="3.7109375" customWidth="1"/>
    <col min="9448" max="9448" width="74.7109375" customWidth="1"/>
    <col min="9449" max="9450" width="18.7109375" customWidth="1"/>
    <col min="9451" max="9451" width="2.7109375" customWidth="1"/>
    <col min="9697" max="9697" width="2.7109375" customWidth="1"/>
    <col min="9698" max="9698" width="3.7109375" customWidth="1"/>
    <col min="9699" max="9699" width="60.7109375" customWidth="1"/>
    <col min="9700" max="9701" width="18.7109375" customWidth="1"/>
    <col min="9702" max="9702" width="2.7109375" customWidth="1"/>
    <col min="9703" max="9703" width="3.7109375" customWidth="1"/>
    <col min="9704" max="9704" width="74.7109375" customWidth="1"/>
    <col min="9705" max="9706" width="18.7109375" customWidth="1"/>
    <col min="9707" max="9707" width="2.7109375" customWidth="1"/>
    <col min="9953" max="9953" width="2.7109375" customWidth="1"/>
    <col min="9954" max="9954" width="3.7109375" customWidth="1"/>
    <col min="9955" max="9955" width="60.7109375" customWidth="1"/>
    <col min="9956" max="9957" width="18.7109375" customWidth="1"/>
    <col min="9958" max="9958" width="2.7109375" customWidth="1"/>
    <col min="9959" max="9959" width="3.7109375" customWidth="1"/>
    <col min="9960" max="9960" width="74.7109375" customWidth="1"/>
    <col min="9961" max="9962" width="18.7109375" customWidth="1"/>
    <col min="9963" max="9963" width="2.7109375" customWidth="1"/>
    <col min="10209" max="10209" width="2.7109375" customWidth="1"/>
    <col min="10210" max="10210" width="3.7109375" customWidth="1"/>
    <col min="10211" max="10211" width="60.7109375" customWidth="1"/>
    <col min="10212" max="10213" width="18.7109375" customWidth="1"/>
    <col min="10214" max="10214" width="2.7109375" customWidth="1"/>
    <col min="10215" max="10215" width="3.7109375" customWidth="1"/>
    <col min="10216" max="10216" width="74.7109375" customWidth="1"/>
    <col min="10217" max="10218" width="18.7109375" customWidth="1"/>
    <col min="10219" max="10219" width="2.7109375" customWidth="1"/>
    <col min="10465" max="10465" width="2.7109375" customWidth="1"/>
    <col min="10466" max="10466" width="3.7109375" customWidth="1"/>
    <col min="10467" max="10467" width="60.7109375" customWidth="1"/>
    <col min="10468" max="10469" width="18.7109375" customWidth="1"/>
    <col min="10470" max="10470" width="2.7109375" customWidth="1"/>
    <col min="10471" max="10471" width="3.7109375" customWidth="1"/>
    <col min="10472" max="10472" width="74.7109375" customWidth="1"/>
    <col min="10473" max="10474" width="18.7109375" customWidth="1"/>
    <col min="10475" max="10475" width="2.7109375" customWidth="1"/>
    <col min="10721" max="10721" width="2.7109375" customWidth="1"/>
    <col min="10722" max="10722" width="3.7109375" customWidth="1"/>
    <col min="10723" max="10723" width="60.7109375" customWidth="1"/>
    <col min="10724" max="10725" width="18.7109375" customWidth="1"/>
    <col min="10726" max="10726" width="2.7109375" customWidth="1"/>
    <col min="10727" max="10727" width="3.7109375" customWidth="1"/>
    <col min="10728" max="10728" width="74.7109375" customWidth="1"/>
    <col min="10729" max="10730" width="18.7109375" customWidth="1"/>
    <col min="10731" max="10731" width="2.7109375" customWidth="1"/>
    <col min="10977" max="10977" width="2.7109375" customWidth="1"/>
    <col min="10978" max="10978" width="3.7109375" customWidth="1"/>
    <col min="10979" max="10979" width="60.7109375" customWidth="1"/>
    <col min="10980" max="10981" width="18.7109375" customWidth="1"/>
    <col min="10982" max="10982" width="2.7109375" customWidth="1"/>
    <col min="10983" max="10983" width="3.7109375" customWidth="1"/>
    <col min="10984" max="10984" width="74.7109375" customWidth="1"/>
    <col min="10985" max="10986" width="18.7109375" customWidth="1"/>
    <col min="10987" max="10987" width="2.7109375" customWidth="1"/>
    <col min="11233" max="11233" width="2.7109375" customWidth="1"/>
    <col min="11234" max="11234" width="3.7109375" customWidth="1"/>
    <col min="11235" max="11235" width="60.7109375" customWidth="1"/>
    <col min="11236" max="11237" width="18.7109375" customWidth="1"/>
    <col min="11238" max="11238" width="2.7109375" customWidth="1"/>
    <col min="11239" max="11239" width="3.7109375" customWidth="1"/>
    <col min="11240" max="11240" width="74.7109375" customWidth="1"/>
    <col min="11241" max="11242" width="18.7109375" customWidth="1"/>
    <col min="11243" max="11243" width="2.7109375" customWidth="1"/>
    <col min="11489" max="11489" width="2.7109375" customWidth="1"/>
    <col min="11490" max="11490" width="3.7109375" customWidth="1"/>
    <col min="11491" max="11491" width="60.7109375" customWidth="1"/>
    <col min="11492" max="11493" width="18.7109375" customWidth="1"/>
    <col min="11494" max="11494" width="2.7109375" customWidth="1"/>
    <col min="11495" max="11495" width="3.7109375" customWidth="1"/>
    <col min="11496" max="11496" width="74.7109375" customWidth="1"/>
    <col min="11497" max="11498" width="18.7109375" customWidth="1"/>
    <col min="11499" max="11499" width="2.7109375" customWidth="1"/>
    <col min="11745" max="11745" width="2.7109375" customWidth="1"/>
    <col min="11746" max="11746" width="3.7109375" customWidth="1"/>
    <col min="11747" max="11747" width="60.7109375" customWidth="1"/>
    <col min="11748" max="11749" width="18.7109375" customWidth="1"/>
    <col min="11750" max="11750" width="2.7109375" customWidth="1"/>
    <col min="11751" max="11751" width="3.7109375" customWidth="1"/>
    <col min="11752" max="11752" width="74.7109375" customWidth="1"/>
    <col min="11753" max="11754" width="18.7109375" customWidth="1"/>
    <col min="11755" max="11755" width="2.7109375" customWidth="1"/>
    <col min="12001" max="12001" width="2.7109375" customWidth="1"/>
    <col min="12002" max="12002" width="3.7109375" customWidth="1"/>
    <col min="12003" max="12003" width="60.7109375" customWidth="1"/>
    <col min="12004" max="12005" width="18.7109375" customWidth="1"/>
    <col min="12006" max="12006" width="2.7109375" customWidth="1"/>
    <col min="12007" max="12007" width="3.7109375" customWidth="1"/>
    <col min="12008" max="12008" width="74.7109375" customWidth="1"/>
    <col min="12009" max="12010" width="18.7109375" customWidth="1"/>
    <col min="12011" max="12011" width="2.7109375" customWidth="1"/>
    <col min="12257" max="12257" width="2.7109375" customWidth="1"/>
    <col min="12258" max="12258" width="3.7109375" customWidth="1"/>
    <col min="12259" max="12259" width="60.7109375" customWidth="1"/>
    <col min="12260" max="12261" width="18.7109375" customWidth="1"/>
    <col min="12262" max="12262" width="2.7109375" customWidth="1"/>
    <col min="12263" max="12263" width="3.7109375" customWidth="1"/>
    <col min="12264" max="12264" width="74.7109375" customWidth="1"/>
    <col min="12265" max="12266" width="18.7109375" customWidth="1"/>
    <col min="12267" max="12267" width="2.7109375" customWidth="1"/>
    <col min="12513" max="12513" width="2.7109375" customWidth="1"/>
    <col min="12514" max="12514" width="3.7109375" customWidth="1"/>
    <col min="12515" max="12515" width="60.7109375" customWidth="1"/>
    <col min="12516" max="12517" width="18.7109375" customWidth="1"/>
    <col min="12518" max="12518" width="2.7109375" customWidth="1"/>
    <col min="12519" max="12519" width="3.7109375" customWidth="1"/>
    <col min="12520" max="12520" width="74.7109375" customWidth="1"/>
    <col min="12521" max="12522" width="18.7109375" customWidth="1"/>
    <col min="12523" max="12523" width="2.7109375" customWidth="1"/>
    <col min="12769" max="12769" width="2.7109375" customWidth="1"/>
    <col min="12770" max="12770" width="3.7109375" customWidth="1"/>
    <col min="12771" max="12771" width="60.7109375" customWidth="1"/>
    <col min="12772" max="12773" width="18.7109375" customWidth="1"/>
    <col min="12774" max="12774" width="2.7109375" customWidth="1"/>
    <col min="12775" max="12775" width="3.7109375" customWidth="1"/>
    <col min="12776" max="12776" width="74.7109375" customWidth="1"/>
    <col min="12777" max="12778" width="18.7109375" customWidth="1"/>
    <col min="12779" max="12779" width="2.7109375" customWidth="1"/>
    <col min="13025" max="13025" width="2.7109375" customWidth="1"/>
    <col min="13026" max="13026" width="3.7109375" customWidth="1"/>
    <col min="13027" max="13027" width="60.7109375" customWidth="1"/>
    <col min="13028" max="13029" width="18.7109375" customWidth="1"/>
    <col min="13030" max="13030" width="2.7109375" customWidth="1"/>
    <col min="13031" max="13031" width="3.7109375" customWidth="1"/>
    <col min="13032" max="13032" width="74.7109375" customWidth="1"/>
    <col min="13033" max="13034" width="18.7109375" customWidth="1"/>
    <col min="13035" max="13035" width="2.7109375" customWidth="1"/>
    <col min="13281" max="13281" width="2.7109375" customWidth="1"/>
    <col min="13282" max="13282" width="3.7109375" customWidth="1"/>
    <col min="13283" max="13283" width="60.7109375" customWidth="1"/>
    <col min="13284" max="13285" width="18.7109375" customWidth="1"/>
    <col min="13286" max="13286" width="2.7109375" customWidth="1"/>
    <col min="13287" max="13287" width="3.7109375" customWidth="1"/>
    <col min="13288" max="13288" width="74.7109375" customWidth="1"/>
    <col min="13289" max="13290" width="18.7109375" customWidth="1"/>
    <col min="13291" max="13291" width="2.7109375" customWidth="1"/>
    <col min="13537" max="13537" width="2.7109375" customWidth="1"/>
    <col min="13538" max="13538" width="3.7109375" customWidth="1"/>
    <col min="13539" max="13539" width="60.7109375" customWidth="1"/>
    <col min="13540" max="13541" width="18.7109375" customWidth="1"/>
    <col min="13542" max="13542" width="2.7109375" customWidth="1"/>
    <col min="13543" max="13543" width="3.7109375" customWidth="1"/>
    <col min="13544" max="13544" width="74.7109375" customWidth="1"/>
    <col min="13545" max="13546" width="18.7109375" customWidth="1"/>
    <col min="13547" max="13547" width="2.7109375" customWidth="1"/>
    <col min="13793" max="13793" width="2.7109375" customWidth="1"/>
    <col min="13794" max="13794" width="3.7109375" customWidth="1"/>
    <col min="13795" max="13795" width="60.7109375" customWidth="1"/>
    <col min="13796" max="13797" width="18.7109375" customWidth="1"/>
    <col min="13798" max="13798" width="2.7109375" customWidth="1"/>
    <col min="13799" max="13799" width="3.7109375" customWidth="1"/>
    <col min="13800" max="13800" width="74.7109375" customWidth="1"/>
    <col min="13801" max="13802" width="18.7109375" customWidth="1"/>
    <col min="13803" max="13803" width="2.7109375" customWidth="1"/>
    <col min="14049" max="14049" width="2.7109375" customWidth="1"/>
    <col min="14050" max="14050" width="3.7109375" customWidth="1"/>
    <col min="14051" max="14051" width="60.7109375" customWidth="1"/>
    <col min="14052" max="14053" width="18.7109375" customWidth="1"/>
    <col min="14054" max="14054" width="2.7109375" customWidth="1"/>
    <col min="14055" max="14055" width="3.7109375" customWidth="1"/>
    <col min="14056" max="14056" width="74.7109375" customWidth="1"/>
    <col min="14057" max="14058" width="18.7109375" customWidth="1"/>
    <col min="14059" max="14059" width="2.7109375" customWidth="1"/>
    <col min="14305" max="14305" width="2.7109375" customWidth="1"/>
    <col min="14306" max="14306" width="3.7109375" customWidth="1"/>
    <col min="14307" max="14307" width="60.7109375" customWidth="1"/>
    <col min="14308" max="14309" width="18.7109375" customWidth="1"/>
    <col min="14310" max="14310" width="2.7109375" customWidth="1"/>
    <col min="14311" max="14311" width="3.7109375" customWidth="1"/>
    <col min="14312" max="14312" width="74.7109375" customWidth="1"/>
    <col min="14313" max="14314" width="18.7109375" customWidth="1"/>
    <col min="14315" max="14315" width="2.7109375" customWidth="1"/>
    <col min="14561" max="14561" width="2.7109375" customWidth="1"/>
    <col min="14562" max="14562" width="3.7109375" customWidth="1"/>
    <col min="14563" max="14563" width="60.7109375" customWidth="1"/>
    <col min="14564" max="14565" width="18.7109375" customWidth="1"/>
    <col min="14566" max="14566" width="2.7109375" customWidth="1"/>
    <col min="14567" max="14567" width="3.7109375" customWidth="1"/>
    <col min="14568" max="14568" width="74.7109375" customWidth="1"/>
    <col min="14569" max="14570" width="18.7109375" customWidth="1"/>
    <col min="14571" max="14571" width="2.7109375" customWidth="1"/>
    <col min="14817" max="14817" width="2.7109375" customWidth="1"/>
    <col min="14818" max="14818" width="3.7109375" customWidth="1"/>
    <col min="14819" max="14819" width="60.7109375" customWidth="1"/>
    <col min="14820" max="14821" width="18.7109375" customWidth="1"/>
    <col min="14822" max="14822" width="2.7109375" customWidth="1"/>
    <col min="14823" max="14823" width="3.7109375" customWidth="1"/>
    <col min="14824" max="14824" width="74.7109375" customWidth="1"/>
    <col min="14825" max="14826" width="18.7109375" customWidth="1"/>
    <col min="14827" max="14827" width="2.7109375" customWidth="1"/>
    <col min="15073" max="15073" width="2.7109375" customWidth="1"/>
    <col min="15074" max="15074" width="3.7109375" customWidth="1"/>
    <col min="15075" max="15075" width="60.7109375" customWidth="1"/>
    <col min="15076" max="15077" width="18.7109375" customWidth="1"/>
    <col min="15078" max="15078" width="2.7109375" customWidth="1"/>
    <col min="15079" max="15079" width="3.7109375" customWidth="1"/>
    <col min="15080" max="15080" width="74.7109375" customWidth="1"/>
    <col min="15081" max="15082" width="18.7109375" customWidth="1"/>
    <col min="15083" max="15083" width="2.7109375" customWidth="1"/>
    <col min="15329" max="15329" width="2.7109375" customWidth="1"/>
    <col min="15330" max="15330" width="3.7109375" customWidth="1"/>
    <col min="15331" max="15331" width="60.7109375" customWidth="1"/>
    <col min="15332" max="15333" width="18.7109375" customWidth="1"/>
    <col min="15334" max="15334" width="2.7109375" customWidth="1"/>
    <col min="15335" max="15335" width="3.7109375" customWidth="1"/>
    <col min="15336" max="15336" width="74.7109375" customWidth="1"/>
    <col min="15337" max="15338" width="18.7109375" customWidth="1"/>
    <col min="15339" max="15339" width="2.7109375" customWidth="1"/>
    <col min="15585" max="15585" width="2.7109375" customWidth="1"/>
    <col min="15586" max="15586" width="3.7109375" customWidth="1"/>
    <col min="15587" max="15587" width="60.7109375" customWidth="1"/>
    <col min="15588" max="15589" width="18.7109375" customWidth="1"/>
    <col min="15590" max="15590" width="2.7109375" customWidth="1"/>
    <col min="15591" max="15591" width="3.7109375" customWidth="1"/>
    <col min="15592" max="15592" width="74.7109375" customWidth="1"/>
    <col min="15593" max="15594" width="18.7109375" customWidth="1"/>
    <col min="15595" max="15595" width="2.7109375" customWidth="1"/>
    <col min="15841" max="15841" width="2.7109375" customWidth="1"/>
    <col min="15842" max="15842" width="3.7109375" customWidth="1"/>
    <col min="15843" max="15843" width="60.7109375" customWidth="1"/>
    <col min="15844" max="15845" width="18.7109375" customWidth="1"/>
    <col min="15846" max="15846" width="2.7109375" customWidth="1"/>
    <col min="15847" max="15847" width="3.7109375" customWidth="1"/>
    <col min="15848" max="15848" width="74.7109375" customWidth="1"/>
    <col min="15849" max="15850" width="18.7109375" customWidth="1"/>
    <col min="15851" max="15851" width="2.7109375" customWidth="1"/>
    <col min="16097" max="16097" width="2.7109375" customWidth="1"/>
    <col min="16098" max="16098" width="3.7109375" customWidth="1"/>
    <col min="16099" max="16099" width="60.7109375" customWidth="1"/>
    <col min="16100" max="16101" width="18.7109375" customWidth="1"/>
    <col min="16102" max="16102" width="2.7109375" customWidth="1"/>
    <col min="16103" max="16103" width="3.7109375" customWidth="1"/>
    <col min="16104" max="16104" width="74.7109375" customWidth="1"/>
    <col min="16105" max="16106" width="18.7109375" customWidth="1"/>
    <col min="16107" max="16107" width="2.7109375" customWidth="1"/>
  </cols>
  <sheetData>
    <row r="1" spans="1:14" ht="18" x14ac:dyDescent="0.25">
      <c r="A1" s="915" t="s">
        <v>18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</row>
    <row r="2" spans="1:14" ht="15.75" x14ac:dyDescent="0.25">
      <c r="A2" s="916" t="s">
        <v>2496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</row>
    <row r="3" spans="1:14" ht="13.5" customHeight="1" x14ac:dyDescent="0.25"/>
    <row r="4" spans="1:14" ht="13.5" customHeight="1" x14ac:dyDescent="0.25">
      <c r="B4" s="179" t="s">
        <v>1589</v>
      </c>
    </row>
    <row r="5" spans="1:14" ht="17.25" customHeight="1" x14ac:dyDescent="0.25">
      <c r="B5" s="179" t="str">
        <f>'OP1'!A4</f>
        <v>ORGANISMO PARAMUNICIPAL: INSTITUTO DE FESTIVIDADES DE GUAYMAS</v>
      </c>
      <c r="J5" s="180" t="s">
        <v>1590</v>
      </c>
    </row>
    <row r="6" spans="1:14" ht="13.5" customHeight="1" thickBot="1" x14ac:dyDescent="0.3"/>
    <row r="7" spans="1:14" ht="15.75" thickTop="1" x14ac:dyDescent="0.25">
      <c r="A7" s="918" t="s">
        <v>27</v>
      </c>
      <c r="B7" s="919"/>
      <c r="C7" s="919"/>
      <c r="D7" s="922" t="s">
        <v>19</v>
      </c>
      <c r="E7" s="922" t="s">
        <v>20</v>
      </c>
      <c r="F7" s="659"/>
      <c r="G7" s="919" t="s">
        <v>30</v>
      </c>
      <c r="H7" s="919"/>
      <c r="I7" s="924" t="s">
        <v>19</v>
      </c>
      <c r="J7" s="922" t="s">
        <v>20</v>
      </c>
      <c r="K7" s="660"/>
    </row>
    <row r="8" spans="1:14" ht="15.75" thickBot="1" x14ac:dyDescent="0.3">
      <c r="A8" s="920"/>
      <c r="B8" s="921"/>
      <c r="C8" s="921"/>
      <c r="D8" s="923"/>
      <c r="E8" s="923"/>
      <c r="F8" s="661"/>
      <c r="G8" s="921"/>
      <c r="H8" s="921"/>
      <c r="I8" s="925"/>
      <c r="J8" s="923"/>
      <c r="K8" s="662"/>
    </row>
    <row r="9" spans="1:14" ht="15.75" thickTop="1" x14ac:dyDescent="0.25">
      <c r="A9" s="154"/>
      <c r="B9" s="156"/>
      <c r="C9" s="156"/>
      <c r="D9" s="158"/>
      <c r="E9" s="158"/>
      <c r="F9" s="156"/>
      <c r="G9" s="156"/>
      <c r="H9" s="156"/>
      <c r="I9" s="158"/>
      <c r="J9" s="158"/>
      <c r="K9" s="157"/>
    </row>
    <row r="10" spans="1:14" x14ac:dyDescent="0.25">
      <c r="A10" s="154"/>
      <c r="B10" s="159" t="s">
        <v>1527</v>
      </c>
      <c r="C10" s="156"/>
      <c r="D10" s="158"/>
      <c r="E10" s="158"/>
      <c r="F10" s="156"/>
      <c r="G10" s="159" t="s">
        <v>1528</v>
      </c>
      <c r="H10" s="156"/>
      <c r="I10" s="158"/>
      <c r="J10" s="158"/>
      <c r="K10" s="157"/>
    </row>
    <row r="11" spans="1:14" x14ac:dyDescent="0.25">
      <c r="A11" s="154"/>
      <c r="B11" s="156"/>
      <c r="C11" s="160" t="s">
        <v>1529</v>
      </c>
      <c r="D11" s="278">
        <f>+'OP1'!O9</f>
        <v>43392.499999999636</v>
      </c>
      <c r="E11" s="827">
        <v>47659.369999999399</v>
      </c>
      <c r="F11" s="156"/>
      <c r="G11" s="156"/>
      <c r="H11" s="160" t="s">
        <v>1530</v>
      </c>
      <c r="I11" s="278">
        <f>+'OP1'!L19+'OP1'!L20+'OP1'!L21+'OP1'!L22</f>
        <v>7421308.0899999999</v>
      </c>
      <c r="J11" s="829">
        <v>7340650.2699999996</v>
      </c>
      <c r="K11" s="157"/>
      <c r="M11" s="592"/>
      <c r="N11" s="592"/>
    </row>
    <row r="12" spans="1:14" x14ac:dyDescent="0.25">
      <c r="A12" s="154"/>
      <c r="B12" s="156"/>
      <c r="C12" s="160" t="s">
        <v>1531</v>
      </c>
      <c r="D12" s="278">
        <f>+'OP1'!O10+'OP1'!O11</f>
        <v>33931.15</v>
      </c>
      <c r="E12" s="827">
        <v>3832934</v>
      </c>
      <c r="F12" s="156"/>
      <c r="G12" s="156"/>
      <c r="H12" s="160" t="s">
        <v>1532</v>
      </c>
      <c r="I12" s="278">
        <v>0</v>
      </c>
      <c r="J12" s="278">
        <v>0</v>
      </c>
      <c r="K12" s="157"/>
      <c r="M12" s="592"/>
    </row>
    <row r="13" spans="1:14" x14ac:dyDescent="0.25">
      <c r="A13" s="154"/>
      <c r="B13" s="156"/>
      <c r="C13" s="160" t="s">
        <v>1533</v>
      </c>
      <c r="D13" s="278">
        <f>+'OP1'!K12+'OP1'!K13</f>
        <v>4747895.53</v>
      </c>
      <c r="E13" s="827">
        <v>922979.8</v>
      </c>
      <c r="F13" s="156"/>
      <c r="G13" s="156"/>
      <c r="H13" s="160" t="s">
        <v>1534</v>
      </c>
      <c r="I13" s="278">
        <v>0</v>
      </c>
      <c r="J13" s="278">
        <v>0</v>
      </c>
      <c r="K13" s="157"/>
    </row>
    <row r="14" spans="1:14" x14ac:dyDescent="0.25">
      <c r="A14" s="154"/>
      <c r="B14" s="156"/>
      <c r="C14" s="160" t="s">
        <v>1535</v>
      </c>
      <c r="D14" s="278">
        <v>0</v>
      </c>
      <c r="E14" s="278">
        <v>0</v>
      </c>
      <c r="F14" s="156"/>
      <c r="G14" s="156"/>
      <c r="H14" s="160" t="s">
        <v>1536</v>
      </c>
      <c r="I14" s="278">
        <v>0</v>
      </c>
      <c r="J14" s="278">
        <v>0</v>
      </c>
      <c r="K14" s="157"/>
    </row>
    <row r="15" spans="1:14" x14ac:dyDescent="0.25">
      <c r="A15" s="154"/>
      <c r="B15" s="156"/>
      <c r="C15" s="160" t="s">
        <v>1537</v>
      </c>
      <c r="D15" s="278">
        <v>0</v>
      </c>
      <c r="E15" s="278">
        <v>0</v>
      </c>
      <c r="F15" s="156"/>
      <c r="G15" s="156"/>
      <c r="H15" s="160" t="s">
        <v>1538</v>
      </c>
      <c r="I15" s="278">
        <v>0</v>
      </c>
      <c r="J15" s="278">
        <v>0</v>
      </c>
      <c r="K15" s="157"/>
    </row>
    <row r="16" spans="1:14" x14ac:dyDescent="0.25">
      <c r="A16" s="154"/>
      <c r="B16" s="156"/>
      <c r="C16" s="160" t="s">
        <v>1539</v>
      </c>
      <c r="D16" s="278">
        <v>0</v>
      </c>
      <c r="E16" s="278">
        <v>0</v>
      </c>
      <c r="F16" s="156"/>
      <c r="G16" s="156"/>
      <c r="H16" s="160" t="s">
        <v>1540</v>
      </c>
      <c r="I16" s="278">
        <v>0</v>
      </c>
      <c r="J16" s="278">
        <v>0</v>
      </c>
      <c r="K16" s="157"/>
    </row>
    <row r="17" spans="1:13" x14ac:dyDescent="0.25">
      <c r="A17" s="154"/>
      <c r="B17" s="156"/>
      <c r="C17" s="160" t="s">
        <v>1541</v>
      </c>
      <c r="D17" s="278">
        <v>0</v>
      </c>
      <c r="E17" s="278">
        <v>0</v>
      </c>
      <c r="F17" s="156"/>
      <c r="G17" s="156"/>
      <c r="H17" s="160" t="s">
        <v>1542</v>
      </c>
      <c r="I17" s="278">
        <v>0</v>
      </c>
      <c r="J17" s="278">
        <v>0</v>
      </c>
      <c r="K17" s="157"/>
    </row>
    <row r="18" spans="1:13" x14ac:dyDescent="0.25">
      <c r="A18" s="154"/>
      <c r="B18" s="156"/>
      <c r="C18" s="156"/>
      <c r="D18" s="280"/>
      <c r="E18" s="280"/>
      <c r="F18" s="156"/>
      <c r="G18" s="156"/>
      <c r="H18" s="160" t="s">
        <v>1543</v>
      </c>
      <c r="I18" s="278">
        <v>0</v>
      </c>
      <c r="J18" s="278">
        <v>0</v>
      </c>
      <c r="K18" s="157"/>
    </row>
    <row r="19" spans="1:13" x14ac:dyDescent="0.25">
      <c r="A19" s="154"/>
      <c r="B19" s="161" t="s">
        <v>1544</v>
      </c>
      <c r="C19" s="156"/>
      <c r="D19" s="299">
        <f>SUM(D11:D17)</f>
        <v>4825219.18</v>
      </c>
      <c r="E19" s="299">
        <f>SUM(E11:E17)</f>
        <v>4803573.169999999</v>
      </c>
      <c r="F19" s="156"/>
      <c r="G19" s="156"/>
      <c r="H19" s="156"/>
      <c r="I19" s="280"/>
      <c r="J19" s="280"/>
      <c r="K19" s="157"/>
    </row>
    <row r="20" spans="1:13" x14ac:dyDescent="0.25">
      <c r="A20" s="154"/>
      <c r="B20" s="156"/>
      <c r="C20" s="156"/>
      <c r="D20" s="280"/>
      <c r="E20" s="280"/>
      <c r="F20" s="156"/>
      <c r="G20" s="161" t="s">
        <v>1545</v>
      </c>
      <c r="H20" s="156"/>
      <c r="I20" s="299">
        <f>SUM(I11:I18)</f>
        <v>7421308.0899999999</v>
      </c>
      <c r="J20" s="299">
        <f>SUM(J11:J18)</f>
        <v>7340650.2699999996</v>
      </c>
      <c r="K20" s="157"/>
    </row>
    <row r="21" spans="1:13" x14ac:dyDescent="0.25">
      <c r="A21" s="154"/>
      <c r="B21" s="159" t="s">
        <v>1546</v>
      </c>
      <c r="C21" s="156"/>
      <c r="D21" s="280"/>
      <c r="E21" s="280"/>
      <c r="F21" s="156"/>
      <c r="G21" s="156"/>
      <c r="H21" s="156"/>
      <c r="I21" s="280"/>
      <c r="J21" s="280"/>
      <c r="K21" s="157"/>
    </row>
    <row r="22" spans="1:13" x14ac:dyDescent="0.25">
      <c r="A22" s="154"/>
      <c r="B22" s="156"/>
      <c r="C22" s="160" t="s">
        <v>1547</v>
      </c>
      <c r="D22" s="278">
        <v>0</v>
      </c>
      <c r="E22" s="278">
        <v>0</v>
      </c>
      <c r="F22" s="156"/>
      <c r="G22" s="159" t="s">
        <v>1548</v>
      </c>
      <c r="H22" s="156"/>
      <c r="I22" s="280"/>
      <c r="J22" s="280"/>
      <c r="K22" s="157"/>
    </row>
    <row r="23" spans="1:13" x14ac:dyDescent="0.25">
      <c r="A23" s="154"/>
      <c r="B23" s="156"/>
      <c r="C23" s="160" t="s">
        <v>1549</v>
      </c>
      <c r="D23" s="278">
        <v>0</v>
      </c>
      <c r="E23" s="278">
        <v>0</v>
      </c>
      <c r="F23" s="156"/>
      <c r="G23" s="156"/>
      <c r="H23" s="160" t="s">
        <v>1550</v>
      </c>
      <c r="I23" s="278">
        <v>0</v>
      </c>
      <c r="J23" s="278">
        <v>0</v>
      </c>
      <c r="K23" s="157"/>
    </row>
    <row r="24" spans="1:13" x14ac:dyDescent="0.25">
      <c r="A24" s="154"/>
      <c r="B24" s="156"/>
      <c r="C24" s="160" t="s">
        <v>1551</v>
      </c>
      <c r="D24" s="278">
        <v>0</v>
      </c>
      <c r="E24" s="278">
        <v>0</v>
      </c>
      <c r="F24" s="156"/>
      <c r="G24" s="156"/>
      <c r="H24" s="160" t="s">
        <v>1552</v>
      </c>
      <c r="I24" s="278">
        <v>0</v>
      </c>
      <c r="J24" s="278">
        <v>0</v>
      </c>
      <c r="K24" s="157"/>
    </row>
    <row r="25" spans="1:13" x14ac:dyDescent="0.25">
      <c r="A25" s="154"/>
      <c r="B25" s="156"/>
      <c r="C25" s="160" t="s">
        <v>1553</v>
      </c>
      <c r="D25" s="278">
        <f>+'OP1'!K14+'OP1'!K15+'OP1'!K16+'OP1'!K17</f>
        <v>254106.66999999998</v>
      </c>
      <c r="E25" s="828">
        <v>322609.67</v>
      </c>
      <c r="F25" s="156"/>
      <c r="G25" s="156"/>
      <c r="H25" s="160" t="s">
        <v>1554</v>
      </c>
      <c r="I25" s="278">
        <v>0</v>
      </c>
      <c r="J25" s="278">
        <v>0</v>
      </c>
      <c r="K25" s="157"/>
      <c r="M25" s="592"/>
    </row>
    <row r="26" spans="1:13" x14ac:dyDescent="0.25">
      <c r="A26" s="154"/>
      <c r="B26" s="156"/>
      <c r="C26" s="160" t="s">
        <v>1555</v>
      </c>
      <c r="D26" s="278">
        <v>0</v>
      </c>
      <c r="E26" s="828">
        <v>0</v>
      </c>
      <c r="F26" s="156"/>
      <c r="G26" s="156"/>
      <c r="H26" s="160" t="s">
        <v>1556</v>
      </c>
      <c r="I26" s="278">
        <v>0</v>
      </c>
      <c r="J26" s="278">
        <v>0</v>
      </c>
      <c r="K26" s="157"/>
    </row>
    <row r="27" spans="1:13" x14ac:dyDescent="0.25">
      <c r="A27" s="154"/>
      <c r="B27" s="156"/>
      <c r="C27" s="160" t="s">
        <v>1557</v>
      </c>
      <c r="D27" s="278">
        <f>+'OP1'!K18</f>
        <v>-151229.82</v>
      </c>
      <c r="E27" s="278">
        <v>-151229.82</v>
      </c>
      <c r="F27" s="156"/>
      <c r="G27" s="156"/>
      <c r="H27" s="160" t="s">
        <v>1558</v>
      </c>
      <c r="I27" s="278">
        <v>0</v>
      </c>
      <c r="J27" s="278">
        <v>0</v>
      </c>
      <c r="K27" s="157"/>
    </row>
    <row r="28" spans="1:13" x14ac:dyDescent="0.25">
      <c r="A28" s="154"/>
      <c r="B28" s="156"/>
      <c r="C28" s="160" t="s">
        <v>1559</v>
      </c>
      <c r="D28" s="278">
        <v>0</v>
      </c>
      <c r="E28" s="278">
        <v>0</v>
      </c>
      <c r="F28" s="156"/>
      <c r="G28" s="156"/>
      <c r="H28" s="160" t="s">
        <v>1560</v>
      </c>
      <c r="I28" s="278">
        <v>0</v>
      </c>
      <c r="J28" s="278">
        <v>0</v>
      </c>
      <c r="K28" s="157"/>
    </row>
    <row r="29" spans="1:13" x14ac:dyDescent="0.25">
      <c r="A29" s="154"/>
      <c r="B29" s="156"/>
      <c r="C29" s="160" t="s">
        <v>1561</v>
      </c>
      <c r="D29" s="278">
        <v>0</v>
      </c>
      <c r="E29" s="278">
        <v>0</v>
      </c>
      <c r="F29" s="156"/>
      <c r="G29" s="161" t="s">
        <v>1562</v>
      </c>
      <c r="H29" s="156"/>
      <c r="I29" s="299">
        <f>SUM(I23:I28)</f>
        <v>0</v>
      </c>
      <c r="J29" s="299">
        <f>SUM(J23:J28)</f>
        <v>0</v>
      </c>
      <c r="K29" s="157"/>
    </row>
    <row r="30" spans="1:13" x14ac:dyDescent="0.25">
      <c r="A30" s="154"/>
      <c r="B30" s="156"/>
      <c r="C30" s="160" t="s">
        <v>1563</v>
      </c>
      <c r="D30" s="278">
        <v>0</v>
      </c>
      <c r="E30" s="278">
        <v>0</v>
      </c>
      <c r="F30" s="156"/>
      <c r="G30" s="156"/>
      <c r="H30" s="156"/>
      <c r="I30" s="280"/>
      <c r="J30" s="280"/>
      <c r="K30" s="157"/>
    </row>
    <row r="31" spans="1:13" x14ac:dyDescent="0.25">
      <c r="A31" s="154"/>
      <c r="B31" s="156"/>
      <c r="C31" s="156"/>
      <c r="D31" s="280"/>
      <c r="E31" s="280"/>
      <c r="F31" s="156"/>
      <c r="G31" s="162" t="s">
        <v>1564</v>
      </c>
      <c r="H31" s="156"/>
      <c r="I31" s="282">
        <f>+I20+I29</f>
        <v>7421308.0899999999</v>
      </c>
      <c r="J31" s="282">
        <f>+J20+J29</f>
        <v>7340650.2699999996</v>
      </c>
      <c r="K31" s="157"/>
    </row>
    <row r="32" spans="1:13" x14ac:dyDescent="0.25">
      <c r="A32" s="154"/>
      <c r="B32" s="161" t="s">
        <v>1565</v>
      </c>
      <c r="C32" s="156"/>
      <c r="D32" s="299">
        <f>SUM(D22:D30)</f>
        <v>102876.84999999998</v>
      </c>
      <c r="E32" s="299">
        <f>SUM(E22:E30)</f>
        <v>171379.84999999998</v>
      </c>
      <c r="F32" s="156"/>
      <c r="G32" s="156"/>
      <c r="H32" s="156"/>
      <c r="I32" s="280"/>
      <c r="J32" s="280"/>
      <c r="K32" s="157"/>
    </row>
    <row r="33" spans="1:14" ht="15.75" x14ac:dyDescent="0.25">
      <c r="A33" s="154"/>
      <c r="B33" s="156"/>
      <c r="C33" s="156"/>
      <c r="D33" s="280"/>
      <c r="E33" s="280"/>
      <c r="F33" s="156"/>
      <c r="G33" s="155" t="s">
        <v>1566</v>
      </c>
      <c r="H33" s="156"/>
      <c r="I33" s="280"/>
      <c r="J33" s="280"/>
      <c r="K33" s="157"/>
    </row>
    <row r="34" spans="1:14" x14ac:dyDescent="0.25">
      <c r="A34" s="154"/>
      <c r="B34" s="162" t="s">
        <v>1567</v>
      </c>
      <c r="C34" s="156"/>
      <c r="D34" s="282">
        <f>+D19+D32</f>
        <v>4928096.0299999993</v>
      </c>
      <c r="E34" s="282">
        <f>+E19+E32</f>
        <v>4974953.0199999986</v>
      </c>
      <c r="F34" s="156"/>
      <c r="G34" s="156"/>
      <c r="H34" s="156"/>
      <c r="I34" s="280"/>
      <c r="J34" s="280"/>
      <c r="K34" s="157"/>
    </row>
    <row r="35" spans="1:14" x14ac:dyDescent="0.25">
      <c r="A35" s="154"/>
      <c r="B35" s="156"/>
      <c r="C35" s="156"/>
      <c r="D35" s="158"/>
      <c r="E35" s="158"/>
      <c r="F35" s="156"/>
      <c r="G35" s="159" t="s">
        <v>1568</v>
      </c>
      <c r="H35" s="156"/>
      <c r="I35" s="280"/>
      <c r="J35" s="280"/>
      <c r="K35" s="157"/>
    </row>
    <row r="36" spans="1:14" x14ac:dyDescent="0.25">
      <c r="A36" s="154"/>
      <c r="B36" s="156"/>
      <c r="C36" s="156"/>
      <c r="D36" s="158"/>
      <c r="E36" s="158"/>
      <c r="F36" s="156"/>
      <c r="G36" s="156"/>
      <c r="H36" s="160" t="s">
        <v>24</v>
      </c>
      <c r="I36" s="278">
        <f>+'OP1'!L23</f>
        <v>133420</v>
      </c>
      <c r="J36" s="831">
        <v>133420</v>
      </c>
      <c r="K36" s="157"/>
    </row>
    <row r="37" spans="1:14" x14ac:dyDescent="0.25">
      <c r="A37" s="154"/>
      <c r="B37" s="156"/>
      <c r="C37" s="156"/>
      <c r="D37" s="158"/>
      <c r="E37" s="158"/>
      <c r="F37" s="156"/>
      <c r="G37" s="156"/>
      <c r="H37" s="160" t="s">
        <v>1569</v>
      </c>
      <c r="I37" s="278">
        <v>0</v>
      </c>
      <c r="J37" s="831">
        <v>0</v>
      </c>
      <c r="K37" s="157"/>
    </row>
    <row r="38" spans="1:14" x14ac:dyDescent="0.25">
      <c r="A38" s="154"/>
      <c r="B38" s="156"/>
      <c r="C38" s="156"/>
      <c r="D38" s="158"/>
      <c r="E38" s="158"/>
      <c r="F38" s="156"/>
      <c r="G38" s="156"/>
      <c r="H38" s="160" t="s">
        <v>1570</v>
      </c>
      <c r="I38" s="278">
        <v>0</v>
      </c>
      <c r="J38" s="831">
        <v>0</v>
      </c>
      <c r="K38" s="157"/>
      <c r="N38" s="592"/>
    </row>
    <row r="39" spans="1:14" x14ac:dyDescent="0.25">
      <c r="A39" s="154"/>
      <c r="B39" s="156"/>
      <c r="C39" s="156"/>
      <c r="D39" s="158"/>
      <c r="E39" s="158"/>
      <c r="F39" s="156"/>
      <c r="G39" s="156"/>
      <c r="H39" s="156"/>
      <c r="I39" s="280"/>
      <c r="J39" s="830"/>
      <c r="K39" s="157"/>
    </row>
    <row r="40" spans="1:14" x14ac:dyDescent="0.25">
      <c r="A40" s="154"/>
      <c r="B40" s="156"/>
      <c r="C40" s="156"/>
      <c r="D40" s="158"/>
      <c r="E40" s="158"/>
      <c r="F40" s="156"/>
      <c r="G40" s="159" t="s">
        <v>1571</v>
      </c>
      <c r="H40" s="156"/>
      <c r="I40" s="280"/>
      <c r="J40" s="830"/>
      <c r="K40" s="157"/>
    </row>
    <row r="41" spans="1:14" x14ac:dyDescent="0.25">
      <c r="A41" s="154"/>
      <c r="B41" s="156"/>
      <c r="C41" s="156"/>
      <c r="D41" s="158"/>
      <c r="E41" s="158"/>
      <c r="F41" s="156"/>
      <c r="G41" s="156"/>
      <c r="H41" s="160" t="s">
        <v>1572</v>
      </c>
      <c r="I41" s="278">
        <f>+'OP1'!M24</f>
        <v>-49688.300000000745</v>
      </c>
      <c r="J41" s="831">
        <v>37626.730000000003</v>
      </c>
      <c r="K41" s="157"/>
      <c r="L41" s="592"/>
      <c r="M41" s="592"/>
      <c r="N41" s="592"/>
    </row>
    <row r="42" spans="1:14" x14ac:dyDescent="0.25">
      <c r="A42" s="154"/>
      <c r="B42" s="156"/>
      <c r="C42" s="156"/>
      <c r="D42" s="158"/>
      <c r="E42" s="158"/>
      <c r="F42" s="156"/>
      <c r="G42" s="156"/>
      <c r="H42" s="160" t="s">
        <v>23</v>
      </c>
      <c r="I42" s="278">
        <f>+'OP1'!L25</f>
        <v>-2576943.7599999998</v>
      </c>
      <c r="J42" s="278">
        <v>-2536743.98</v>
      </c>
      <c r="K42" s="157"/>
      <c r="N42" s="592"/>
    </row>
    <row r="43" spans="1:14" x14ac:dyDescent="0.25">
      <c r="A43" s="154"/>
      <c r="B43" s="156"/>
      <c r="C43" s="156"/>
      <c r="D43" s="158"/>
      <c r="E43" s="158"/>
      <c r="F43" s="156"/>
      <c r="G43" s="156"/>
      <c r="H43" s="160" t="s">
        <v>897</v>
      </c>
      <c r="I43" s="278">
        <v>0</v>
      </c>
      <c r="J43" s="278">
        <v>0</v>
      </c>
      <c r="K43" s="157"/>
    </row>
    <row r="44" spans="1:14" x14ac:dyDescent="0.25">
      <c r="A44" s="154"/>
      <c r="B44" s="156"/>
      <c r="C44" s="156"/>
      <c r="D44" s="158"/>
      <c r="E44" s="158"/>
      <c r="F44" s="156"/>
      <c r="G44" s="156"/>
      <c r="H44" s="160" t="s">
        <v>898</v>
      </c>
      <c r="I44" s="278">
        <v>0</v>
      </c>
      <c r="J44" s="278">
        <v>0</v>
      </c>
      <c r="K44" s="157"/>
      <c r="M44" s="592"/>
    </row>
    <row r="45" spans="1:14" x14ac:dyDescent="0.25">
      <c r="A45" s="154"/>
      <c r="B45" s="156"/>
      <c r="C45" s="156"/>
      <c r="D45" s="158"/>
      <c r="E45" s="158"/>
      <c r="F45" s="156"/>
      <c r="G45" s="156"/>
      <c r="H45" s="160" t="s">
        <v>1573</v>
      </c>
      <c r="I45" s="278">
        <v>0</v>
      </c>
      <c r="J45" s="278">
        <v>0</v>
      </c>
      <c r="K45" s="157"/>
    </row>
    <row r="46" spans="1:14" x14ac:dyDescent="0.25">
      <c r="A46" s="154"/>
      <c r="B46" s="156"/>
      <c r="C46" s="156"/>
      <c r="D46" s="158"/>
      <c r="E46" s="158"/>
      <c r="F46" s="156"/>
      <c r="G46" s="156"/>
      <c r="H46" s="156"/>
      <c r="I46" s="280"/>
      <c r="J46" s="280"/>
      <c r="K46" s="157"/>
    </row>
    <row r="47" spans="1:14" x14ac:dyDescent="0.25">
      <c r="A47" s="154"/>
      <c r="B47" s="156"/>
      <c r="C47" s="156"/>
      <c r="D47" s="158"/>
      <c r="E47" s="158"/>
      <c r="F47" s="156"/>
      <c r="G47" s="159" t="s">
        <v>1574</v>
      </c>
      <c r="H47" s="156"/>
      <c r="I47" s="280"/>
      <c r="J47" s="280"/>
      <c r="K47" s="157"/>
    </row>
    <row r="48" spans="1:14" x14ac:dyDescent="0.25">
      <c r="A48" s="154"/>
      <c r="B48" s="156"/>
      <c r="C48" s="156"/>
      <c r="D48" s="158"/>
      <c r="E48" s="158"/>
      <c r="F48" s="156"/>
      <c r="G48" s="156"/>
      <c r="H48" s="160" t="s">
        <v>1575</v>
      </c>
      <c r="I48" s="278">
        <v>0</v>
      </c>
      <c r="J48" s="278">
        <v>0</v>
      </c>
      <c r="K48" s="157"/>
    </row>
    <row r="49" spans="1:11" x14ac:dyDescent="0.25">
      <c r="A49" s="154"/>
      <c r="B49" s="156"/>
      <c r="C49" s="156"/>
      <c r="D49" s="158"/>
      <c r="E49" s="158"/>
      <c r="F49" s="156"/>
      <c r="G49" s="156"/>
      <c r="H49" s="160" t="s">
        <v>1576</v>
      </c>
      <c r="I49" s="278">
        <v>0</v>
      </c>
      <c r="J49" s="278">
        <v>0</v>
      </c>
      <c r="K49" s="157"/>
    </row>
    <row r="50" spans="1:11" x14ac:dyDescent="0.25">
      <c r="A50" s="154"/>
      <c r="B50" s="156"/>
      <c r="C50" s="156"/>
      <c r="D50" s="158"/>
      <c r="E50" s="158"/>
      <c r="F50" s="156"/>
      <c r="G50" s="156"/>
      <c r="H50" s="156"/>
      <c r="I50" s="280"/>
      <c r="J50" s="280"/>
      <c r="K50" s="157"/>
    </row>
    <row r="51" spans="1:11" x14ac:dyDescent="0.25">
      <c r="A51" s="154"/>
      <c r="B51" s="156"/>
      <c r="C51" s="156"/>
      <c r="D51" s="158"/>
      <c r="E51" s="158"/>
      <c r="F51" s="156"/>
      <c r="G51" s="161" t="s">
        <v>1577</v>
      </c>
      <c r="H51" s="156"/>
      <c r="I51" s="299">
        <f>SUM(I36:I49)</f>
        <v>-2493212.0600000005</v>
      </c>
      <c r="J51" s="299">
        <f>SUM(J36:J49)</f>
        <v>-2365697.25</v>
      </c>
      <c r="K51" s="157"/>
    </row>
    <row r="52" spans="1:11" x14ac:dyDescent="0.25">
      <c r="A52" s="154"/>
      <c r="B52" s="156"/>
      <c r="C52" s="156"/>
      <c r="D52" s="158"/>
      <c r="E52" s="158"/>
      <c r="F52" s="156"/>
      <c r="G52" s="156"/>
      <c r="H52" s="156"/>
      <c r="I52" s="280"/>
      <c r="J52" s="280"/>
      <c r="K52" s="157"/>
    </row>
    <row r="53" spans="1:11" x14ac:dyDescent="0.25">
      <c r="A53" s="154"/>
      <c r="B53" s="156"/>
      <c r="C53" s="156"/>
      <c r="D53" s="158"/>
      <c r="E53" s="158"/>
      <c r="F53" s="156"/>
      <c r="G53" s="162" t="s">
        <v>1578</v>
      </c>
      <c r="H53" s="156"/>
      <c r="I53" s="282">
        <f>+I31+I51</f>
        <v>4928096.0299999993</v>
      </c>
      <c r="J53" s="282">
        <f>+J31+J51</f>
        <v>4974953.0199999996</v>
      </c>
      <c r="K53" s="157"/>
    </row>
    <row r="54" spans="1:11" ht="15.75" thickBot="1" x14ac:dyDescent="0.3">
      <c r="A54" s="163"/>
      <c r="B54" s="164"/>
      <c r="C54" s="164"/>
      <c r="D54" s="164"/>
      <c r="E54" s="164"/>
      <c r="F54" s="164"/>
      <c r="G54" s="164"/>
      <c r="H54" s="164"/>
      <c r="I54" s="164"/>
      <c r="J54" s="164"/>
      <c r="K54" s="165"/>
    </row>
    <row r="55" spans="1:11" ht="15.75" thickTop="1" x14ac:dyDescent="0.25">
      <c r="C55" s="913" t="s">
        <v>16</v>
      </c>
      <c r="D55" s="913"/>
      <c r="E55" s="913"/>
      <c r="F55" s="913"/>
      <c r="G55" s="913"/>
      <c r="H55" s="913"/>
      <c r="I55" s="913"/>
      <c r="J55" s="913"/>
      <c r="K55" s="913"/>
    </row>
    <row r="57" spans="1:11" x14ac:dyDescent="0.25">
      <c r="C57" s="914" t="s">
        <v>1588</v>
      </c>
      <c r="D57" s="914"/>
      <c r="E57" s="914"/>
      <c r="F57" s="914"/>
      <c r="G57" s="914"/>
      <c r="H57" s="914"/>
      <c r="I57" s="914"/>
      <c r="J57" s="914"/>
      <c r="K57" s="914"/>
    </row>
    <row r="59" spans="1:11" x14ac:dyDescent="0.25">
      <c r="C59" s="184" t="s">
        <v>1516</v>
      </c>
      <c r="D59" s="591">
        <v>-6594219</v>
      </c>
      <c r="E59" s="591">
        <v>0</v>
      </c>
      <c r="H59" s="184" t="s">
        <v>1516</v>
      </c>
      <c r="I59" s="591">
        <f>D59</f>
        <v>-6594219</v>
      </c>
      <c r="J59" s="591">
        <v>0</v>
      </c>
    </row>
    <row r="60" spans="1:11" x14ac:dyDescent="0.25">
      <c r="C60" s="184" t="s">
        <v>1517</v>
      </c>
      <c r="D60" s="591">
        <v>572066.26000000047</v>
      </c>
      <c r="E60" s="591">
        <v>0</v>
      </c>
      <c r="H60" s="184" t="s">
        <v>1517</v>
      </c>
      <c r="I60" s="591">
        <f t="shared" ref="I60:I68" si="0">D60</f>
        <v>572066.26000000047</v>
      </c>
      <c r="J60" s="591">
        <v>0</v>
      </c>
    </row>
    <row r="61" spans="1:11" x14ac:dyDescent="0.25">
      <c r="C61" s="184" t="s">
        <v>1518</v>
      </c>
      <c r="D61" s="591">
        <v>0</v>
      </c>
      <c r="E61" s="591">
        <v>0</v>
      </c>
      <c r="H61" s="184" t="s">
        <v>1518</v>
      </c>
      <c r="I61" s="591">
        <f t="shared" si="0"/>
        <v>0</v>
      </c>
      <c r="J61" s="591">
        <v>0</v>
      </c>
    </row>
    <row r="62" spans="1:11" x14ac:dyDescent="0.25">
      <c r="C62" s="184" t="s">
        <v>1519</v>
      </c>
      <c r="D62" s="591">
        <v>6022152.7400000002</v>
      </c>
      <c r="E62" s="591">
        <v>0</v>
      </c>
      <c r="H62" s="184" t="s">
        <v>1519</v>
      </c>
      <c r="I62" s="591">
        <f t="shared" si="0"/>
        <v>6022152.7400000002</v>
      </c>
      <c r="J62" s="591">
        <v>0</v>
      </c>
    </row>
    <row r="63" spans="1:11" x14ac:dyDescent="0.25">
      <c r="C63" s="184" t="s">
        <v>1520</v>
      </c>
      <c r="D63" s="591">
        <v>-6594219</v>
      </c>
      <c r="E63" s="591">
        <v>0</v>
      </c>
      <c r="H63" s="184" t="s">
        <v>1520</v>
      </c>
      <c r="I63" s="591">
        <f t="shared" si="0"/>
        <v>-6594219</v>
      </c>
      <c r="J63" s="591">
        <v>0</v>
      </c>
    </row>
    <row r="64" spans="1:11" x14ac:dyDescent="0.25">
      <c r="C64" s="184" t="s">
        <v>1521</v>
      </c>
      <c r="D64" s="591">
        <v>522377.96</v>
      </c>
      <c r="E64" s="591">
        <v>0</v>
      </c>
      <c r="H64" s="184" t="s">
        <v>1521</v>
      </c>
      <c r="I64" s="591">
        <f t="shared" si="0"/>
        <v>522377.96</v>
      </c>
      <c r="J64" s="591">
        <v>0</v>
      </c>
    </row>
    <row r="65" spans="1:10" x14ac:dyDescent="0.25">
      <c r="C65" s="184" t="s">
        <v>1522</v>
      </c>
      <c r="D65" s="591">
        <v>0</v>
      </c>
      <c r="E65" s="591">
        <v>0</v>
      </c>
      <c r="H65" s="184" t="s">
        <v>1522</v>
      </c>
      <c r="I65" s="591">
        <f t="shared" si="0"/>
        <v>0</v>
      </c>
      <c r="J65" s="591">
        <v>0</v>
      </c>
    </row>
    <row r="66" spans="1:10" x14ac:dyDescent="0.25">
      <c r="C66" s="184" t="s">
        <v>1523</v>
      </c>
      <c r="D66" s="591">
        <v>0</v>
      </c>
      <c r="E66" s="591">
        <v>0</v>
      </c>
      <c r="H66" s="184" t="s">
        <v>1523</v>
      </c>
      <c r="I66" s="591">
        <f t="shared" si="0"/>
        <v>0</v>
      </c>
      <c r="J66" s="591">
        <v>0</v>
      </c>
    </row>
    <row r="67" spans="1:10" x14ac:dyDescent="0.25">
      <c r="C67" s="184" t="s">
        <v>1524</v>
      </c>
      <c r="D67" s="591">
        <v>0</v>
      </c>
      <c r="E67" s="591">
        <v>0</v>
      </c>
      <c r="H67" s="184" t="s">
        <v>1524</v>
      </c>
      <c r="I67" s="591">
        <f t="shared" si="0"/>
        <v>0</v>
      </c>
      <c r="J67" s="591">
        <v>0</v>
      </c>
    </row>
    <row r="68" spans="1:10" x14ac:dyDescent="0.25">
      <c r="C68" s="184" t="s">
        <v>1525</v>
      </c>
      <c r="D68" s="591">
        <v>6071841.0399999991</v>
      </c>
      <c r="E68" s="591">
        <v>0</v>
      </c>
      <c r="H68" s="184" t="s">
        <v>1525</v>
      </c>
      <c r="I68" s="591">
        <f t="shared" si="0"/>
        <v>6071841.0399999991</v>
      </c>
      <c r="J68" s="591">
        <v>0</v>
      </c>
    </row>
    <row r="69" spans="1:10" x14ac:dyDescent="0.25">
      <c r="D69" s="592"/>
      <c r="E69" s="592"/>
      <c r="I69" s="594"/>
      <c r="J69" s="594"/>
    </row>
    <row r="70" spans="1:10" x14ac:dyDescent="0.25">
      <c r="C70" s="185" t="s">
        <v>1592</v>
      </c>
      <c r="D70" s="593">
        <f>SUM(D59:D68)</f>
        <v>0</v>
      </c>
      <c r="E70" s="593">
        <f>SUM(E59:E68)</f>
        <v>0</v>
      </c>
      <c r="H70" s="185" t="s">
        <v>1592</v>
      </c>
      <c r="I70" s="593">
        <f>SUM(I59:I68)</f>
        <v>0</v>
      </c>
      <c r="J70" s="593">
        <f>SUM(J59:J68)</f>
        <v>0</v>
      </c>
    </row>
    <row r="75" spans="1:10" s="118" customFormat="1" ht="22.5" customHeight="1" x14ac:dyDescent="0.25">
      <c r="A75" s="138"/>
      <c r="B75" s="917" t="s">
        <v>2478</v>
      </c>
      <c r="C75" s="917"/>
      <c r="D75" s="917"/>
      <c r="E75" s="917"/>
      <c r="F75" s="806"/>
      <c r="G75" s="806"/>
      <c r="H75" s="813" t="s">
        <v>2479</v>
      </c>
      <c r="I75" s="140"/>
      <c r="J75" s="140"/>
    </row>
    <row r="76" spans="1:10" s="118" customFormat="1" ht="16.5" customHeight="1" x14ac:dyDescent="0.2">
      <c r="A76" s="39"/>
      <c r="B76" s="893" t="s">
        <v>2356</v>
      </c>
      <c r="C76" s="893"/>
      <c r="D76" s="893"/>
      <c r="E76" s="893"/>
      <c r="F76" s="142"/>
      <c r="G76" s="142"/>
      <c r="H76" s="142" t="s">
        <v>2480</v>
      </c>
      <c r="I76" s="140"/>
      <c r="J76" s="140"/>
    </row>
  </sheetData>
  <mergeCells count="12">
    <mergeCell ref="B76:E76"/>
    <mergeCell ref="C57:K57"/>
    <mergeCell ref="A1:K1"/>
    <mergeCell ref="A2:K2"/>
    <mergeCell ref="C55:K55"/>
    <mergeCell ref="B75:E75"/>
    <mergeCell ref="A7:C8"/>
    <mergeCell ref="D7:D8"/>
    <mergeCell ref="E7:E8"/>
    <mergeCell ref="G7:H8"/>
    <mergeCell ref="I7:I8"/>
    <mergeCell ref="J7:J8"/>
  </mergeCells>
  <printOptions horizontalCentered="1" verticalCentered="1"/>
  <pageMargins left="0.78740157480314965" right="0.78740157480314965" top="0.98425196850393704" bottom="0.98425196850393704" header="0" footer="0"/>
  <pageSetup scale="40" orientation="landscape" blackAndWhite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5"/>
  <sheetViews>
    <sheetView workbookViewId="0">
      <selection activeCell="A3" sqref="A3"/>
    </sheetView>
  </sheetViews>
  <sheetFormatPr baseColWidth="10" defaultRowHeight="15" x14ac:dyDescent="0.25"/>
  <cols>
    <col min="1" max="1" width="3.7109375" customWidth="1"/>
    <col min="2" max="2" width="4.42578125" customWidth="1"/>
    <col min="3" max="3" width="64.7109375" customWidth="1"/>
    <col min="4" max="4" width="21.7109375" customWidth="1"/>
    <col min="5" max="5" width="22.7109375" customWidth="1"/>
    <col min="6" max="6" width="24.7109375" customWidth="1"/>
    <col min="7" max="7" width="20.7109375" customWidth="1"/>
    <col min="8" max="8" width="18.7109375" customWidth="1"/>
    <col min="251" max="251" width="3.7109375" customWidth="1"/>
    <col min="252" max="252" width="4.42578125" customWidth="1"/>
    <col min="253" max="253" width="64.7109375" customWidth="1"/>
    <col min="254" max="254" width="21.7109375" customWidth="1"/>
    <col min="255" max="255" width="22.7109375" customWidth="1"/>
    <col min="256" max="256" width="24.7109375" customWidth="1"/>
    <col min="257" max="257" width="20.7109375" customWidth="1"/>
    <col min="258" max="258" width="18.7109375" customWidth="1"/>
    <col min="507" max="507" width="3.7109375" customWidth="1"/>
    <col min="508" max="508" width="4.42578125" customWidth="1"/>
    <col min="509" max="509" width="64.7109375" customWidth="1"/>
    <col min="510" max="510" width="21.7109375" customWidth="1"/>
    <col min="511" max="511" width="22.7109375" customWidth="1"/>
    <col min="512" max="512" width="24.7109375" customWidth="1"/>
    <col min="513" max="513" width="20.7109375" customWidth="1"/>
    <col min="514" max="514" width="18.7109375" customWidth="1"/>
    <col min="763" max="763" width="3.7109375" customWidth="1"/>
    <col min="764" max="764" width="4.42578125" customWidth="1"/>
    <col min="765" max="765" width="64.7109375" customWidth="1"/>
    <col min="766" max="766" width="21.7109375" customWidth="1"/>
    <col min="767" max="767" width="22.7109375" customWidth="1"/>
    <col min="768" max="768" width="24.7109375" customWidth="1"/>
    <col min="769" max="769" width="20.7109375" customWidth="1"/>
    <col min="770" max="770" width="18.7109375" customWidth="1"/>
    <col min="1019" max="1019" width="3.7109375" customWidth="1"/>
    <col min="1020" max="1020" width="4.42578125" customWidth="1"/>
    <col min="1021" max="1021" width="64.7109375" customWidth="1"/>
    <col min="1022" max="1022" width="21.7109375" customWidth="1"/>
    <col min="1023" max="1023" width="22.7109375" customWidth="1"/>
    <col min="1024" max="1024" width="24.7109375" customWidth="1"/>
    <col min="1025" max="1025" width="20.7109375" customWidth="1"/>
    <col min="1026" max="1026" width="18.7109375" customWidth="1"/>
    <col min="1275" max="1275" width="3.7109375" customWidth="1"/>
    <col min="1276" max="1276" width="4.42578125" customWidth="1"/>
    <col min="1277" max="1277" width="64.7109375" customWidth="1"/>
    <col min="1278" max="1278" width="21.7109375" customWidth="1"/>
    <col min="1279" max="1279" width="22.7109375" customWidth="1"/>
    <col min="1280" max="1280" width="24.7109375" customWidth="1"/>
    <col min="1281" max="1281" width="20.7109375" customWidth="1"/>
    <col min="1282" max="1282" width="18.7109375" customWidth="1"/>
    <col min="1531" max="1531" width="3.7109375" customWidth="1"/>
    <col min="1532" max="1532" width="4.42578125" customWidth="1"/>
    <col min="1533" max="1533" width="64.7109375" customWidth="1"/>
    <col min="1534" max="1534" width="21.7109375" customWidth="1"/>
    <col min="1535" max="1535" width="22.7109375" customWidth="1"/>
    <col min="1536" max="1536" width="24.7109375" customWidth="1"/>
    <col min="1537" max="1537" width="20.7109375" customWidth="1"/>
    <col min="1538" max="1538" width="18.7109375" customWidth="1"/>
    <col min="1787" max="1787" width="3.7109375" customWidth="1"/>
    <col min="1788" max="1788" width="4.42578125" customWidth="1"/>
    <col min="1789" max="1789" width="64.7109375" customWidth="1"/>
    <col min="1790" max="1790" width="21.7109375" customWidth="1"/>
    <col min="1791" max="1791" width="22.7109375" customWidth="1"/>
    <col min="1792" max="1792" width="24.7109375" customWidth="1"/>
    <col min="1793" max="1793" width="20.7109375" customWidth="1"/>
    <col min="1794" max="1794" width="18.7109375" customWidth="1"/>
    <col min="2043" max="2043" width="3.7109375" customWidth="1"/>
    <col min="2044" max="2044" width="4.42578125" customWidth="1"/>
    <col min="2045" max="2045" width="64.7109375" customWidth="1"/>
    <col min="2046" max="2046" width="21.7109375" customWidth="1"/>
    <col min="2047" max="2047" width="22.7109375" customWidth="1"/>
    <col min="2048" max="2048" width="24.7109375" customWidth="1"/>
    <col min="2049" max="2049" width="20.7109375" customWidth="1"/>
    <col min="2050" max="2050" width="18.7109375" customWidth="1"/>
    <col min="2299" max="2299" width="3.7109375" customWidth="1"/>
    <col min="2300" max="2300" width="4.42578125" customWidth="1"/>
    <col min="2301" max="2301" width="64.7109375" customWidth="1"/>
    <col min="2302" max="2302" width="21.7109375" customWidth="1"/>
    <col min="2303" max="2303" width="22.7109375" customWidth="1"/>
    <col min="2304" max="2304" width="24.7109375" customWidth="1"/>
    <col min="2305" max="2305" width="20.7109375" customWidth="1"/>
    <col min="2306" max="2306" width="18.7109375" customWidth="1"/>
    <col min="2555" max="2555" width="3.7109375" customWidth="1"/>
    <col min="2556" max="2556" width="4.42578125" customWidth="1"/>
    <col min="2557" max="2557" width="64.7109375" customWidth="1"/>
    <col min="2558" max="2558" width="21.7109375" customWidth="1"/>
    <col min="2559" max="2559" width="22.7109375" customWidth="1"/>
    <col min="2560" max="2560" width="24.7109375" customWidth="1"/>
    <col min="2561" max="2561" width="20.7109375" customWidth="1"/>
    <col min="2562" max="2562" width="18.7109375" customWidth="1"/>
    <col min="2811" max="2811" width="3.7109375" customWidth="1"/>
    <col min="2812" max="2812" width="4.42578125" customWidth="1"/>
    <col min="2813" max="2813" width="64.7109375" customWidth="1"/>
    <col min="2814" max="2814" width="21.7109375" customWidth="1"/>
    <col min="2815" max="2815" width="22.7109375" customWidth="1"/>
    <col min="2816" max="2816" width="24.7109375" customWidth="1"/>
    <col min="2817" max="2817" width="20.7109375" customWidth="1"/>
    <col min="2818" max="2818" width="18.7109375" customWidth="1"/>
    <col min="3067" max="3067" width="3.7109375" customWidth="1"/>
    <col min="3068" max="3068" width="4.42578125" customWidth="1"/>
    <col min="3069" max="3069" width="64.7109375" customWidth="1"/>
    <col min="3070" max="3070" width="21.7109375" customWidth="1"/>
    <col min="3071" max="3071" width="22.7109375" customWidth="1"/>
    <col min="3072" max="3072" width="24.7109375" customWidth="1"/>
    <col min="3073" max="3073" width="20.7109375" customWidth="1"/>
    <col min="3074" max="3074" width="18.7109375" customWidth="1"/>
    <col min="3323" max="3323" width="3.7109375" customWidth="1"/>
    <col min="3324" max="3324" width="4.42578125" customWidth="1"/>
    <col min="3325" max="3325" width="64.7109375" customWidth="1"/>
    <col min="3326" max="3326" width="21.7109375" customWidth="1"/>
    <col min="3327" max="3327" width="22.7109375" customWidth="1"/>
    <col min="3328" max="3328" width="24.7109375" customWidth="1"/>
    <col min="3329" max="3329" width="20.7109375" customWidth="1"/>
    <col min="3330" max="3330" width="18.7109375" customWidth="1"/>
    <col min="3579" max="3579" width="3.7109375" customWidth="1"/>
    <col min="3580" max="3580" width="4.42578125" customWidth="1"/>
    <col min="3581" max="3581" width="64.7109375" customWidth="1"/>
    <col min="3582" max="3582" width="21.7109375" customWidth="1"/>
    <col min="3583" max="3583" width="22.7109375" customWidth="1"/>
    <col min="3584" max="3584" width="24.7109375" customWidth="1"/>
    <col min="3585" max="3585" width="20.7109375" customWidth="1"/>
    <col min="3586" max="3586" width="18.7109375" customWidth="1"/>
    <col min="3835" max="3835" width="3.7109375" customWidth="1"/>
    <col min="3836" max="3836" width="4.42578125" customWidth="1"/>
    <col min="3837" max="3837" width="64.7109375" customWidth="1"/>
    <col min="3838" max="3838" width="21.7109375" customWidth="1"/>
    <col min="3839" max="3839" width="22.7109375" customWidth="1"/>
    <col min="3840" max="3840" width="24.7109375" customWidth="1"/>
    <col min="3841" max="3841" width="20.7109375" customWidth="1"/>
    <col min="3842" max="3842" width="18.7109375" customWidth="1"/>
    <col min="4091" max="4091" width="3.7109375" customWidth="1"/>
    <col min="4092" max="4092" width="4.42578125" customWidth="1"/>
    <col min="4093" max="4093" width="64.7109375" customWidth="1"/>
    <col min="4094" max="4094" width="21.7109375" customWidth="1"/>
    <col min="4095" max="4095" width="22.7109375" customWidth="1"/>
    <col min="4096" max="4096" width="24.7109375" customWidth="1"/>
    <col min="4097" max="4097" width="20.7109375" customWidth="1"/>
    <col min="4098" max="4098" width="18.7109375" customWidth="1"/>
    <col min="4347" max="4347" width="3.7109375" customWidth="1"/>
    <col min="4348" max="4348" width="4.42578125" customWidth="1"/>
    <col min="4349" max="4349" width="64.7109375" customWidth="1"/>
    <col min="4350" max="4350" width="21.7109375" customWidth="1"/>
    <col min="4351" max="4351" width="22.7109375" customWidth="1"/>
    <col min="4352" max="4352" width="24.7109375" customWidth="1"/>
    <col min="4353" max="4353" width="20.7109375" customWidth="1"/>
    <col min="4354" max="4354" width="18.7109375" customWidth="1"/>
    <col min="4603" max="4603" width="3.7109375" customWidth="1"/>
    <col min="4604" max="4604" width="4.42578125" customWidth="1"/>
    <col min="4605" max="4605" width="64.7109375" customWidth="1"/>
    <col min="4606" max="4606" width="21.7109375" customWidth="1"/>
    <col min="4607" max="4607" width="22.7109375" customWidth="1"/>
    <col min="4608" max="4608" width="24.7109375" customWidth="1"/>
    <col min="4609" max="4609" width="20.7109375" customWidth="1"/>
    <col min="4610" max="4610" width="18.7109375" customWidth="1"/>
    <col min="4859" max="4859" width="3.7109375" customWidth="1"/>
    <col min="4860" max="4860" width="4.42578125" customWidth="1"/>
    <col min="4861" max="4861" width="64.7109375" customWidth="1"/>
    <col min="4862" max="4862" width="21.7109375" customWidth="1"/>
    <col min="4863" max="4863" width="22.7109375" customWidth="1"/>
    <col min="4864" max="4864" width="24.7109375" customWidth="1"/>
    <col min="4865" max="4865" width="20.7109375" customWidth="1"/>
    <col min="4866" max="4866" width="18.7109375" customWidth="1"/>
    <col min="5115" max="5115" width="3.7109375" customWidth="1"/>
    <col min="5116" max="5116" width="4.42578125" customWidth="1"/>
    <col min="5117" max="5117" width="64.7109375" customWidth="1"/>
    <col min="5118" max="5118" width="21.7109375" customWidth="1"/>
    <col min="5119" max="5119" width="22.7109375" customWidth="1"/>
    <col min="5120" max="5120" width="24.7109375" customWidth="1"/>
    <col min="5121" max="5121" width="20.7109375" customWidth="1"/>
    <col min="5122" max="5122" width="18.7109375" customWidth="1"/>
    <col min="5371" max="5371" width="3.7109375" customWidth="1"/>
    <col min="5372" max="5372" width="4.42578125" customWidth="1"/>
    <col min="5373" max="5373" width="64.7109375" customWidth="1"/>
    <col min="5374" max="5374" width="21.7109375" customWidth="1"/>
    <col min="5375" max="5375" width="22.7109375" customWidth="1"/>
    <col min="5376" max="5376" width="24.7109375" customWidth="1"/>
    <col min="5377" max="5377" width="20.7109375" customWidth="1"/>
    <col min="5378" max="5378" width="18.7109375" customWidth="1"/>
    <col min="5627" max="5627" width="3.7109375" customWidth="1"/>
    <col min="5628" max="5628" width="4.42578125" customWidth="1"/>
    <col min="5629" max="5629" width="64.7109375" customWidth="1"/>
    <col min="5630" max="5630" width="21.7109375" customWidth="1"/>
    <col min="5631" max="5631" width="22.7109375" customWidth="1"/>
    <col min="5632" max="5632" width="24.7109375" customWidth="1"/>
    <col min="5633" max="5633" width="20.7109375" customWidth="1"/>
    <col min="5634" max="5634" width="18.7109375" customWidth="1"/>
    <col min="5883" max="5883" width="3.7109375" customWidth="1"/>
    <col min="5884" max="5884" width="4.42578125" customWidth="1"/>
    <col min="5885" max="5885" width="64.7109375" customWidth="1"/>
    <col min="5886" max="5886" width="21.7109375" customWidth="1"/>
    <col min="5887" max="5887" width="22.7109375" customWidth="1"/>
    <col min="5888" max="5888" width="24.7109375" customWidth="1"/>
    <col min="5889" max="5889" width="20.7109375" customWidth="1"/>
    <col min="5890" max="5890" width="18.7109375" customWidth="1"/>
    <col min="6139" max="6139" width="3.7109375" customWidth="1"/>
    <col min="6140" max="6140" width="4.42578125" customWidth="1"/>
    <col min="6141" max="6141" width="64.7109375" customWidth="1"/>
    <col min="6142" max="6142" width="21.7109375" customWidth="1"/>
    <col min="6143" max="6143" width="22.7109375" customWidth="1"/>
    <col min="6144" max="6144" width="24.7109375" customWidth="1"/>
    <col min="6145" max="6145" width="20.7109375" customWidth="1"/>
    <col min="6146" max="6146" width="18.7109375" customWidth="1"/>
    <col min="6395" max="6395" width="3.7109375" customWidth="1"/>
    <col min="6396" max="6396" width="4.42578125" customWidth="1"/>
    <col min="6397" max="6397" width="64.7109375" customWidth="1"/>
    <col min="6398" max="6398" width="21.7109375" customWidth="1"/>
    <col min="6399" max="6399" width="22.7109375" customWidth="1"/>
    <col min="6400" max="6400" width="24.7109375" customWidth="1"/>
    <col min="6401" max="6401" width="20.7109375" customWidth="1"/>
    <col min="6402" max="6402" width="18.7109375" customWidth="1"/>
    <col min="6651" max="6651" width="3.7109375" customWidth="1"/>
    <col min="6652" max="6652" width="4.42578125" customWidth="1"/>
    <col min="6653" max="6653" width="64.7109375" customWidth="1"/>
    <col min="6654" max="6654" width="21.7109375" customWidth="1"/>
    <col min="6655" max="6655" width="22.7109375" customWidth="1"/>
    <col min="6656" max="6656" width="24.7109375" customWidth="1"/>
    <col min="6657" max="6657" width="20.7109375" customWidth="1"/>
    <col min="6658" max="6658" width="18.7109375" customWidth="1"/>
    <col min="6907" max="6907" width="3.7109375" customWidth="1"/>
    <col min="6908" max="6908" width="4.42578125" customWidth="1"/>
    <col min="6909" max="6909" width="64.7109375" customWidth="1"/>
    <col min="6910" max="6910" width="21.7109375" customWidth="1"/>
    <col min="6911" max="6911" width="22.7109375" customWidth="1"/>
    <col min="6912" max="6912" width="24.7109375" customWidth="1"/>
    <col min="6913" max="6913" width="20.7109375" customWidth="1"/>
    <col min="6914" max="6914" width="18.7109375" customWidth="1"/>
    <col min="7163" max="7163" width="3.7109375" customWidth="1"/>
    <col min="7164" max="7164" width="4.42578125" customWidth="1"/>
    <col min="7165" max="7165" width="64.7109375" customWidth="1"/>
    <col min="7166" max="7166" width="21.7109375" customWidth="1"/>
    <col min="7167" max="7167" width="22.7109375" customWidth="1"/>
    <col min="7168" max="7168" width="24.7109375" customWidth="1"/>
    <col min="7169" max="7169" width="20.7109375" customWidth="1"/>
    <col min="7170" max="7170" width="18.7109375" customWidth="1"/>
    <col min="7419" max="7419" width="3.7109375" customWidth="1"/>
    <col min="7420" max="7420" width="4.42578125" customWidth="1"/>
    <col min="7421" max="7421" width="64.7109375" customWidth="1"/>
    <col min="7422" max="7422" width="21.7109375" customWidth="1"/>
    <col min="7423" max="7423" width="22.7109375" customWidth="1"/>
    <col min="7424" max="7424" width="24.7109375" customWidth="1"/>
    <col min="7425" max="7425" width="20.7109375" customWidth="1"/>
    <col min="7426" max="7426" width="18.7109375" customWidth="1"/>
    <col min="7675" max="7675" width="3.7109375" customWidth="1"/>
    <col min="7676" max="7676" width="4.42578125" customWidth="1"/>
    <col min="7677" max="7677" width="64.7109375" customWidth="1"/>
    <col min="7678" max="7678" width="21.7109375" customWidth="1"/>
    <col min="7679" max="7679" width="22.7109375" customWidth="1"/>
    <col min="7680" max="7680" width="24.7109375" customWidth="1"/>
    <col min="7681" max="7681" width="20.7109375" customWidth="1"/>
    <col min="7682" max="7682" width="18.7109375" customWidth="1"/>
    <col min="7931" max="7931" width="3.7109375" customWidth="1"/>
    <col min="7932" max="7932" width="4.42578125" customWidth="1"/>
    <col min="7933" max="7933" width="64.7109375" customWidth="1"/>
    <col min="7934" max="7934" width="21.7109375" customWidth="1"/>
    <col min="7935" max="7935" width="22.7109375" customWidth="1"/>
    <col min="7936" max="7936" width="24.7109375" customWidth="1"/>
    <col min="7937" max="7937" width="20.7109375" customWidth="1"/>
    <col min="7938" max="7938" width="18.7109375" customWidth="1"/>
    <col min="8187" max="8187" width="3.7109375" customWidth="1"/>
    <col min="8188" max="8188" width="4.42578125" customWidth="1"/>
    <col min="8189" max="8189" width="64.7109375" customWidth="1"/>
    <col min="8190" max="8190" width="21.7109375" customWidth="1"/>
    <col min="8191" max="8191" width="22.7109375" customWidth="1"/>
    <col min="8192" max="8192" width="24.7109375" customWidth="1"/>
    <col min="8193" max="8193" width="20.7109375" customWidth="1"/>
    <col min="8194" max="8194" width="18.7109375" customWidth="1"/>
    <col min="8443" max="8443" width="3.7109375" customWidth="1"/>
    <col min="8444" max="8444" width="4.42578125" customWidth="1"/>
    <col min="8445" max="8445" width="64.7109375" customWidth="1"/>
    <col min="8446" max="8446" width="21.7109375" customWidth="1"/>
    <col min="8447" max="8447" width="22.7109375" customWidth="1"/>
    <col min="8448" max="8448" width="24.7109375" customWidth="1"/>
    <col min="8449" max="8449" width="20.7109375" customWidth="1"/>
    <col min="8450" max="8450" width="18.7109375" customWidth="1"/>
    <col min="8699" max="8699" width="3.7109375" customWidth="1"/>
    <col min="8700" max="8700" width="4.42578125" customWidth="1"/>
    <col min="8701" max="8701" width="64.7109375" customWidth="1"/>
    <col min="8702" max="8702" width="21.7109375" customWidth="1"/>
    <col min="8703" max="8703" width="22.7109375" customWidth="1"/>
    <col min="8704" max="8704" width="24.7109375" customWidth="1"/>
    <col min="8705" max="8705" width="20.7109375" customWidth="1"/>
    <col min="8706" max="8706" width="18.7109375" customWidth="1"/>
    <col min="8955" max="8955" width="3.7109375" customWidth="1"/>
    <col min="8956" max="8956" width="4.42578125" customWidth="1"/>
    <col min="8957" max="8957" width="64.7109375" customWidth="1"/>
    <col min="8958" max="8958" width="21.7109375" customWidth="1"/>
    <col min="8959" max="8959" width="22.7109375" customWidth="1"/>
    <col min="8960" max="8960" width="24.7109375" customWidth="1"/>
    <col min="8961" max="8961" width="20.7109375" customWidth="1"/>
    <col min="8962" max="8962" width="18.7109375" customWidth="1"/>
    <col min="9211" max="9211" width="3.7109375" customWidth="1"/>
    <col min="9212" max="9212" width="4.42578125" customWidth="1"/>
    <col min="9213" max="9213" width="64.7109375" customWidth="1"/>
    <col min="9214" max="9214" width="21.7109375" customWidth="1"/>
    <col min="9215" max="9215" width="22.7109375" customWidth="1"/>
    <col min="9216" max="9216" width="24.7109375" customWidth="1"/>
    <col min="9217" max="9217" width="20.7109375" customWidth="1"/>
    <col min="9218" max="9218" width="18.7109375" customWidth="1"/>
    <col min="9467" max="9467" width="3.7109375" customWidth="1"/>
    <col min="9468" max="9468" width="4.42578125" customWidth="1"/>
    <col min="9469" max="9469" width="64.7109375" customWidth="1"/>
    <col min="9470" max="9470" width="21.7109375" customWidth="1"/>
    <col min="9471" max="9471" width="22.7109375" customWidth="1"/>
    <col min="9472" max="9472" width="24.7109375" customWidth="1"/>
    <col min="9473" max="9473" width="20.7109375" customWidth="1"/>
    <col min="9474" max="9474" width="18.7109375" customWidth="1"/>
    <col min="9723" max="9723" width="3.7109375" customWidth="1"/>
    <col min="9724" max="9724" width="4.42578125" customWidth="1"/>
    <col min="9725" max="9725" width="64.7109375" customWidth="1"/>
    <col min="9726" max="9726" width="21.7109375" customWidth="1"/>
    <col min="9727" max="9727" width="22.7109375" customWidth="1"/>
    <col min="9728" max="9728" width="24.7109375" customWidth="1"/>
    <col min="9729" max="9729" width="20.7109375" customWidth="1"/>
    <col min="9730" max="9730" width="18.7109375" customWidth="1"/>
    <col min="9979" max="9979" width="3.7109375" customWidth="1"/>
    <col min="9980" max="9980" width="4.42578125" customWidth="1"/>
    <col min="9981" max="9981" width="64.7109375" customWidth="1"/>
    <col min="9982" max="9982" width="21.7109375" customWidth="1"/>
    <col min="9983" max="9983" width="22.7109375" customWidth="1"/>
    <col min="9984" max="9984" width="24.7109375" customWidth="1"/>
    <col min="9985" max="9985" width="20.7109375" customWidth="1"/>
    <col min="9986" max="9986" width="18.7109375" customWidth="1"/>
    <col min="10235" max="10235" width="3.7109375" customWidth="1"/>
    <col min="10236" max="10236" width="4.42578125" customWidth="1"/>
    <col min="10237" max="10237" width="64.7109375" customWidth="1"/>
    <col min="10238" max="10238" width="21.7109375" customWidth="1"/>
    <col min="10239" max="10239" width="22.7109375" customWidth="1"/>
    <col min="10240" max="10240" width="24.7109375" customWidth="1"/>
    <col min="10241" max="10241" width="20.7109375" customWidth="1"/>
    <col min="10242" max="10242" width="18.7109375" customWidth="1"/>
    <col min="10491" max="10491" width="3.7109375" customWidth="1"/>
    <col min="10492" max="10492" width="4.42578125" customWidth="1"/>
    <col min="10493" max="10493" width="64.7109375" customWidth="1"/>
    <col min="10494" max="10494" width="21.7109375" customWidth="1"/>
    <col min="10495" max="10495" width="22.7109375" customWidth="1"/>
    <col min="10496" max="10496" width="24.7109375" customWidth="1"/>
    <col min="10497" max="10497" width="20.7109375" customWidth="1"/>
    <col min="10498" max="10498" width="18.7109375" customWidth="1"/>
    <col min="10747" max="10747" width="3.7109375" customWidth="1"/>
    <col min="10748" max="10748" width="4.42578125" customWidth="1"/>
    <col min="10749" max="10749" width="64.7109375" customWidth="1"/>
    <col min="10750" max="10750" width="21.7109375" customWidth="1"/>
    <col min="10751" max="10751" width="22.7109375" customWidth="1"/>
    <col min="10752" max="10752" width="24.7109375" customWidth="1"/>
    <col min="10753" max="10753" width="20.7109375" customWidth="1"/>
    <col min="10754" max="10754" width="18.7109375" customWidth="1"/>
    <col min="11003" max="11003" width="3.7109375" customWidth="1"/>
    <col min="11004" max="11004" width="4.42578125" customWidth="1"/>
    <col min="11005" max="11005" width="64.7109375" customWidth="1"/>
    <col min="11006" max="11006" width="21.7109375" customWidth="1"/>
    <col min="11007" max="11007" width="22.7109375" customWidth="1"/>
    <col min="11008" max="11008" width="24.7109375" customWidth="1"/>
    <col min="11009" max="11009" width="20.7109375" customWidth="1"/>
    <col min="11010" max="11010" width="18.7109375" customWidth="1"/>
    <col min="11259" max="11259" width="3.7109375" customWidth="1"/>
    <col min="11260" max="11260" width="4.42578125" customWidth="1"/>
    <col min="11261" max="11261" width="64.7109375" customWidth="1"/>
    <col min="11262" max="11262" width="21.7109375" customWidth="1"/>
    <col min="11263" max="11263" width="22.7109375" customWidth="1"/>
    <col min="11264" max="11264" width="24.7109375" customWidth="1"/>
    <col min="11265" max="11265" width="20.7109375" customWidth="1"/>
    <col min="11266" max="11266" width="18.7109375" customWidth="1"/>
    <col min="11515" max="11515" width="3.7109375" customWidth="1"/>
    <col min="11516" max="11516" width="4.42578125" customWidth="1"/>
    <col min="11517" max="11517" width="64.7109375" customWidth="1"/>
    <col min="11518" max="11518" width="21.7109375" customWidth="1"/>
    <col min="11519" max="11519" width="22.7109375" customWidth="1"/>
    <col min="11520" max="11520" width="24.7109375" customWidth="1"/>
    <col min="11521" max="11521" width="20.7109375" customWidth="1"/>
    <col min="11522" max="11522" width="18.7109375" customWidth="1"/>
    <col min="11771" max="11771" width="3.7109375" customWidth="1"/>
    <col min="11772" max="11772" width="4.42578125" customWidth="1"/>
    <col min="11773" max="11773" width="64.7109375" customWidth="1"/>
    <col min="11774" max="11774" width="21.7109375" customWidth="1"/>
    <col min="11775" max="11775" width="22.7109375" customWidth="1"/>
    <col min="11776" max="11776" width="24.7109375" customWidth="1"/>
    <col min="11777" max="11777" width="20.7109375" customWidth="1"/>
    <col min="11778" max="11778" width="18.7109375" customWidth="1"/>
    <col min="12027" max="12027" width="3.7109375" customWidth="1"/>
    <col min="12028" max="12028" width="4.42578125" customWidth="1"/>
    <col min="12029" max="12029" width="64.7109375" customWidth="1"/>
    <col min="12030" max="12030" width="21.7109375" customWidth="1"/>
    <col min="12031" max="12031" width="22.7109375" customWidth="1"/>
    <col min="12032" max="12032" width="24.7109375" customWidth="1"/>
    <col min="12033" max="12033" width="20.7109375" customWidth="1"/>
    <col min="12034" max="12034" width="18.7109375" customWidth="1"/>
    <col min="12283" max="12283" width="3.7109375" customWidth="1"/>
    <col min="12284" max="12284" width="4.42578125" customWidth="1"/>
    <col min="12285" max="12285" width="64.7109375" customWidth="1"/>
    <col min="12286" max="12286" width="21.7109375" customWidth="1"/>
    <col min="12287" max="12287" width="22.7109375" customWidth="1"/>
    <col min="12288" max="12288" width="24.7109375" customWidth="1"/>
    <col min="12289" max="12289" width="20.7109375" customWidth="1"/>
    <col min="12290" max="12290" width="18.7109375" customWidth="1"/>
    <col min="12539" max="12539" width="3.7109375" customWidth="1"/>
    <col min="12540" max="12540" width="4.42578125" customWidth="1"/>
    <col min="12541" max="12541" width="64.7109375" customWidth="1"/>
    <col min="12542" max="12542" width="21.7109375" customWidth="1"/>
    <col min="12543" max="12543" width="22.7109375" customWidth="1"/>
    <col min="12544" max="12544" width="24.7109375" customWidth="1"/>
    <col min="12545" max="12545" width="20.7109375" customWidth="1"/>
    <col min="12546" max="12546" width="18.7109375" customWidth="1"/>
    <col min="12795" max="12795" width="3.7109375" customWidth="1"/>
    <col min="12796" max="12796" width="4.42578125" customWidth="1"/>
    <col min="12797" max="12797" width="64.7109375" customWidth="1"/>
    <col min="12798" max="12798" width="21.7109375" customWidth="1"/>
    <col min="12799" max="12799" width="22.7109375" customWidth="1"/>
    <col min="12800" max="12800" width="24.7109375" customWidth="1"/>
    <col min="12801" max="12801" width="20.7109375" customWidth="1"/>
    <col min="12802" max="12802" width="18.7109375" customWidth="1"/>
    <col min="13051" max="13051" width="3.7109375" customWidth="1"/>
    <col min="13052" max="13052" width="4.42578125" customWidth="1"/>
    <col min="13053" max="13053" width="64.7109375" customWidth="1"/>
    <col min="13054" max="13054" width="21.7109375" customWidth="1"/>
    <col min="13055" max="13055" width="22.7109375" customWidth="1"/>
    <col min="13056" max="13056" width="24.7109375" customWidth="1"/>
    <col min="13057" max="13057" width="20.7109375" customWidth="1"/>
    <col min="13058" max="13058" width="18.7109375" customWidth="1"/>
    <col min="13307" max="13307" width="3.7109375" customWidth="1"/>
    <col min="13308" max="13308" width="4.42578125" customWidth="1"/>
    <col min="13309" max="13309" width="64.7109375" customWidth="1"/>
    <col min="13310" max="13310" width="21.7109375" customWidth="1"/>
    <col min="13311" max="13311" width="22.7109375" customWidth="1"/>
    <col min="13312" max="13312" width="24.7109375" customWidth="1"/>
    <col min="13313" max="13313" width="20.7109375" customWidth="1"/>
    <col min="13314" max="13314" width="18.7109375" customWidth="1"/>
    <col min="13563" max="13563" width="3.7109375" customWidth="1"/>
    <col min="13564" max="13564" width="4.42578125" customWidth="1"/>
    <col min="13565" max="13565" width="64.7109375" customWidth="1"/>
    <col min="13566" max="13566" width="21.7109375" customWidth="1"/>
    <col min="13567" max="13567" width="22.7109375" customWidth="1"/>
    <col min="13568" max="13568" width="24.7109375" customWidth="1"/>
    <col min="13569" max="13569" width="20.7109375" customWidth="1"/>
    <col min="13570" max="13570" width="18.7109375" customWidth="1"/>
    <col min="13819" max="13819" width="3.7109375" customWidth="1"/>
    <col min="13820" max="13820" width="4.42578125" customWidth="1"/>
    <col min="13821" max="13821" width="64.7109375" customWidth="1"/>
    <col min="13822" max="13822" width="21.7109375" customWidth="1"/>
    <col min="13823" max="13823" width="22.7109375" customWidth="1"/>
    <col min="13824" max="13824" width="24.7109375" customWidth="1"/>
    <col min="13825" max="13825" width="20.7109375" customWidth="1"/>
    <col min="13826" max="13826" width="18.7109375" customWidth="1"/>
    <col min="14075" max="14075" width="3.7109375" customWidth="1"/>
    <col min="14076" max="14076" width="4.42578125" customWidth="1"/>
    <col min="14077" max="14077" width="64.7109375" customWidth="1"/>
    <col min="14078" max="14078" width="21.7109375" customWidth="1"/>
    <col min="14079" max="14079" width="22.7109375" customWidth="1"/>
    <col min="14080" max="14080" width="24.7109375" customWidth="1"/>
    <col min="14081" max="14081" width="20.7109375" customWidth="1"/>
    <col min="14082" max="14082" width="18.7109375" customWidth="1"/>
    <col min="14331" max="14331" width="3.7109375" customWidth="1"/>
    <col min="14332" max="14332" width="4.42578125" customWidth="1"/>
    <col min="14333" max="14333" width="64.7109375" customWidth="1"/>
    <col min="14334" max="14334" width="21.7109375" customWidth="1"/>
    <col min="14335" max="14335" width="22.7109375" customWidth="1"/>
    <col min="14336" max="14336" width="24.7109375" customWidth="1"/>
    <col min="14337" max="14337" width="20.7109375" customWidth="1"/>
    <col min="14338" max="14338" width="18.7109375" customWidth="1"/>
    <col min="14587" max="14587" width="3.7109375" customWidth="1"/>
    <col min="14588" max="14588" width="4.42578125" customWidth="1"/>
    <col min="14589" max="14589" width="64.7109375" customWidth="1"/>
    <col min="14590" max="14590" width="21.7109375" customWidth="1"/>
    <col min="14591" max="14591" width="22.7109375" customWidth="1"/>
    <col min="14592" max="14592" width="24.7109375" customWidth="1"/>
    <col min="14593" max="14593" width="20.7109375" customWidth="1"/>
    <col min="14594" max="14594" width="18.7109375" customWidth="1"/>
    <col min="14843" max="14843" width="3.7109375" customWidth="1"/>
    <col min="14844" max="14844" width="4.42578125" customWidth="1"/>
    <col min="14845" max="14845" width="64.7109375" customWidth="1"/>
    <col min="14846" max="14846" width="21.7109375" customWidth="1"/>
    <col min="14847" max="14847" width="22.7109375" customWidth="1"/>
    <col min="14848" max="14848" width="24.7109375" customWidth="1"/>
    <col min="14849" max="14849" width="20.7109375" customWidth="1"/>
    <col min="14850" max="14850" width="18.7109375" customWidth="1"/>
    <col min="15099" max="15099" width="3.7109375" customWidth="1"/>
    <col min="15100" max="15100" width="4.42578125" customWidth="1"/>
    <col min="15101" max="15101" width="64.7109375" customWidth="1"/>
    <col min="15102" max="15102" width="21.7109375" customWidth="1"/>
    <col min="15103" max="15103" width="22.7109375" customWidth="1"/>
    <col min="15104" max="15104" width="24.7109375" customWidth="1"/>
    <col min="15105" max="15105" width="20.7109375" customWidth="1"/>
    <col min="15106" max="15106" width="18.7109375" customWidth="1"/>
    <col min="15355" max="15355" width="3.7109375" customWidth="1"/>
    <col min="15356" max="15356" width="4.42578125" customWidth="1"/>
    <col min="15357" max="15357" width="64.7109375" customWidth="1"/>
    <col min="15358" max="15358" width="21.7109375" customWidth="1"/>
    <col min="15359" max="15359" width="22.7109375" customWidth="1"/>
    <col min="15360" max="15360" width="24.7109375" customWidth="1"/>
    <col min="15361" max="15361" width="20.7109375" customWidth="1"/>
    <col min="15362" max="15362" width="18.7109375" customWidth="1"/>
    <col min="15611" max="15611" width="3.7109375" customWidth="1"/>
    <col min="15612" max="15612" width="4.42578125" customWidth="1"/>
    <col min="15613" max="15613" width="64.7109375" customWidth="1"/>
    <col min="15614" max="15614" width="21.7109375" customWidth="1"/>
    <col min="15615" max="15615" width="22.7109375" customWidth="1"/>
    <col min="15616" max="15616" width="24.7109375" customWidth="1"/>
    <col min="15617" max="15617" width="20.7109375" customWidth="1"/>
    <col min="15618" max="15618" width="18.7109375" customWidth="1"/>
    <col min="15867" max="15867" width="3.7109375" customWidth="1"/>
    <col min="15868" max="15868" width="4.42578125" customWidth="1"/>
    <col min="15869" max="15869" width="64.7109375" customWidth="1"/>
    <col min="15870" max="15870" width="21.7109375" customWidth="1"/>
    <col min="15871" max="15871" width="22.7109375" customWidth="1"/>
    <col min="15872" max="15872" width="24.7109375" customWidth="1"/>
    <col min="15873" max="15873" width="20.7109375" customWidth="1"/>
    <col min="15874" max="15874" width="18.7109375" customWidth="1"/>
    <col min="16123" max="16123" width="3.7109375" customWidth="1"/>
    <col min="16124" max="16124" width="4.42578125" customWidth="1"/>
    <col min="16125" max="16125" width="64.7109375" customWidth="1"/>
    <col min="16126" max="16126" width="21.7109375" customWidth="1"/>
    <col min="16127" max="16127" width="22.7109375" customWidth="1"/>
    <col min="16128" max="16128" width="24.7109375" customWidth="1"/>
    <col min="16129" max="16129" width="20.7109375" customWidth="1"/>
    <col min="16130" max="16130" width="18.7109375" customWidth="1"/>
  </cols>
  <sheetData>
    <row r="1" spans="1:8" ht="18" x14ac:dyDescent="0.25">
      <c r="A1" s="915" t="s">
        <v>25</v>
      </c>
      <c r="B1" s="915"/>
      <c r="C1" s="915"/>
      <c r="D1" s="915"/>
      <c r="E1" s="915"/>
      <c r="F1" s="915"/>
      <c r="G1" s="915"/>
      <c r="H1" s="915"/>
    </row>
    <row r="2" spans="1:8" ht="15.75" x14ac:dyDescent="0.25">
      <c r="A2" s="916" t="s">
        <v>2497</v>
      </c>
      <c r="B2" s="916"/>
      <c r="C2" s="916"/>
      <c r="D2" s="916"/>
      <c r="E2" s="916"/>
      <c r="F2" s="916"/>
      <c r="G2" s="916"/>
      <c r="H2" s="916"/>
    </row>
    <row r="3" spans="1:8" ht="15.75" x14ac:dyDescent="0.25">
      <c r="A3" s="590"/>
      <c r="B3" s="590"/>
      <c r="C3" s="590"/>
      <c r="D3" s="590"/>
      <c r="E3" s="590"/>
      <c r="F3" s="590"/>
      <c r="G3" s="590"/>
      <c r="H3" s="590"/>
    </row>
    <row r="4" spans="1:8" ht="15.75" x14ac:dyDescent="0.25">
      <c r="A4" s="590"/>
      <c r="B4" s="198"/>
      <c r="C4" s="590"/>
      <c r="D4" s="590"/>
      <c r="E4" s="590"/>
      <c r="F4" s="590"/>
      <c r="G4" s="590"/>
      <c r="H4" s="590" t="s">
        <v>1591</v>
      </c>
    </row>
    <row r="5" spans="1:8" ht="15.75" x14ac:dyDescent="0.25">
      <c r="A5" s="590"/>
      <c r="B5" s="199" t="str">
        <f>'OP2'!B5</f>
        <v>ORGANISMO PARAMUNICIPAL: INSTITUTO DE FESTIVIDADES DE GUAYMAS</v>
      </c>
      <c r="C5" s="590"/>
      <c r="D5" s="590"/>
      <c r="E5" s="590"/>
      <c r="F5" s="590"/>
      <c r="G5" s="590"/>
      <c r="H5" s="590"/>
    </row>
    <row r="6" spans="1:8" ht="15.75" x14ac:dyDescent="0.25">
      <c r="A6" s="190"/>
      <c r="B6" s="190"/>
      <c r="C6" s="190"/>
      <c r="D6" s="190"/>
      <c r="E6" s="190"/>
      <c r="F6" s="190"/>
      <c r="G6" s="190"/>
      <c r="H6" s="190"/>
    </row>
    <row r="7" spans="1:8" ht="42.75" customHeight="1" x14ac:dyDescent="0.25">
      <c r="A7" s="928" t="s">
        <v>1579</v>
      </c>
      <c r="B7" s="929"/>
      <c r="C7" s="929"/>
      <c r="D7" s="932" t="s">
        <v>1580</v>
      </c>
      <c r="E7" s="932" t="s">
        <v>1581</v>
      </c>
      <c r="F7" s="932" t="s">
        <v>1582</v>
      </c>
      <c r="G7" s="932" t="s">
        <v>1583</v>
      </c>
      <c r="H7" s="934" t="s">
        <v>1584</v>
      </c>
    </row>
    <row r="8" spans="1:8" x14ac:dyDescent="0.25">
      <c r="A8" s="930"/>
      <c r="B8" s="931"/>
      <c r="C8" s="931"/>
      <c r="D8" s="933"/>
      <c r="E8" s="933"/>
      <c r="F8" s="933"/>
      <c r="G8" s="933"/>
      <c r="H8" s="935"/>
    </row>
    <row r="9" spans="1:8" x14ac:dyDescent="0.25">
      <c r="A9" s="930"/>
      <c r="B9" s="931"/>
      <c r="C9" s="931"/>
      <c r="D9" s="933"/>
      <c r="E9" s="933"/>
      <c r="F9" s="933"/>
      <c r="G9" s="933"/>
      <c r="H9" s="935"/>
    </row>
    <row r="10" spans="1:8" x14ac:dyDescent="0.25">
      <c r="A10" s="930"/>
      <c r="B10" s="931"/>
      <c r="C10" s="931"/>
      <c r="D10" s="933"/>
      <c r="E10" s="933"/>
      <c r="F10" s="933"/>
      <c r="G10" s="933"/>
      <c r="H10" s="935"/>
    </row>
    <row r="11" spans="1:8" x14ac:dyDescent="0.25">
      <c r="A11" s="294"/>
      <c r="B11" s="294"/>
      <c r="C11" s="294"/>
      <c r="D11" s="298"/>
      <c r="E11" s="298"/>
      <c r="F11" s="298"/>
      <c r="G11" s="298"/>
      <c r="H11" s="298"/>
    </row>
    <row r="12" spans="1:8" x14ac:dyDescent="0.25">
      <c r="A12" s="295" t="s">
        <v>2393</v>
      </c>
      <c r="B12" s="296"/>
      <c r="C12" s="296"/>
      <c r="D12" s="255">
        <f>+D13+D14+D15</f>
        <v>133420</v>
      </c>
      <c r="E12" s="254"/>
      <c r="F12" s="254"/>
      <c r="G12" s="254"/>
      <c r="H12" s="255">
        <f>SUM(D12:G12)</f>
        <v>133420</v>
      </c>
    </row>
    <row r="13" spans="1:8" x14ac:dyDescent="0.25">
      <c r="A13" s="296"/>
      <c r="B13" s="297" t="s">
        <v>24</v>
      </c>
      <c r="C13" s="296"/>
      <c r="D13" s="253">
        <f>+'OP2'!I36</f>
        <v>133420</v>
      </c>
      <c r="E13" s="254"/>
      <c r="F13" s="254"/>
      <c r="G13" s="254"/>
      <c r="H13" s="253">
        <f>SUM(D13:G13)</f>
        <v>133420</v>
      </c>
    </row>
    <row r="14" spans="1:8" x14ac:dyDescent="0.25">
      <c r="A14" s="296"/>
      <c r="B14" s="297" t="s">
        <v>1569</v>
      </c>
      <c r="C14" s="296"/>
      <c r="D14" s="253">
        <v>0</v>
      </c>
      <c r="E14" s="254"/>
      <c r="F14" s="254"/>
      <c r="G14" s="254"/>
      <c r="H14" s="253">
        <f>SUM(D14:G14)</f>
        <v>0</v>
      </c>
    </row>
    <row r="15" spans="1:8" x14ac:dyDescent="0.25">
      <c r="A15" s="296"/>
      <c r="B15" s="297" t="s">
        <v>1570</v>
      </c>
      <c r="C15" s="296"/>
      <c r="D15" s="253">
        <f>+'OP2'!J38</f>
        <v>0</v>
      </c>
      <c r="E15" s="254"/>
      <c r="F15" s="254"/>
      <c r="G15" s="254"/>
      <c r="H15" s="253">
        <f>SUM(D15:G15)</f>
        <v>0</v>
      </c>
    </row>
    <row r="16" spans="1:8" x14ac:dyDescent="0.25">
      <c r="A16" s="296"/>
      <c r="B16" s="296"/>
      <c r="C16" s="296"/>
      <c r="D16" s="254"/>
      <c r="E16" s="254"/>
      <c r="F16" s="254"/>
      <c r="G16" s="254"/>
      <c r="H16" s="254"/>
    </row>
    <row r="17" spans="1:8" x14ac:dyDescent="0.25">
      <c r="A17" s="295" t="s">
        <v>2394</v>
      </c>
      <c r="B17" s="296"/>
      <c r="C17" s="296"/>
      <c r="D17" s="254"/>
      <c r="E17" s="255">
        <f>+E19+E20+E21+E22</f>
        <v>-2576943.7599999998</v>
      </c>
      <c r="F17" s="255">
        <f>+F18</f>
        <v>-49688.300000000745</v>
      </c>
      <c r="G17" s="254"/>
      <c r="H17" s="255">
        <f t="shared" ref="H17:H22" si="0">SUM(D17:G17)</f>
        <v>-2626632.0600000005</v>
      </c>
    </row>
    <row r="18" spans="1:8" x14ac:dyDescent="0.25">
      <c r="A18" s="296"/>
      <c r="B18" s="297" t="s">
        <v>1585</v>
      </c>
      <c r="C18" s="296"/>
      <c r="D18" s="254"/>
      <c r="E18" s="254"/>
      <c r="F18" s="253">
        <f>+'OP2'!I41</f>
        <v>-49688.300000000745</v>
      </c>
      <c r="G18" s="254"/>
      <c r="H18" s="253">
        <f t="shared" si="0"/>
        <v>-49688.300000000745</v>
      </c>
    </row>
    <row r="19" spans="1:8" x14ac:dyDescent="0.25">
      <c r="A19" s="296"/>
      <c r="B19" s="297" t="s">
        <v>23</v>
      </c>
      <c r="C19" s="296"/>
      <c r="D19" s="254"/>
      <c r="E19" s="253">
        <f>+'OP2'!I42</f>
        <v>-2576943.7599999998</v>
      </c>
      <c r="F19" s="254"/>
      <c r="G19" s="254"/>
      <c r="H19" s="253">
        <f t="shared" si="0"/>
        <v>-2576943.7599999998</v>
      </c>
    </row>
    <row r="20" spans="1:8" x14ac:dyDescent="0.25">
      <c r="A20" s="296"/>
      <c r="B20" s="297" t="s">
        <v>897</v>
      </c>
      <c r="C20" s="296"/>
      <c r="D20" s="254"/>
      <c r="E20" s="253">
        <v>0</v>
      </c>
      <c r="F20" s="254"/>
      <c r="G20" s="254"/>
      <c r="H20" s="253">
        <f t="shared" si="0"/>
        <v>0</v>
      </c>
    </row>
    <row r="21" spans="1:8" x14ac:dyDescent="0.25">
      <c r="A21" s="296"/>
      <c r="B21" s="297" t="s">
        <v>898</v>
      </c>
      <c r="C21" s="296"/>
      <c r="D21" s="254"/>
      <c r="E21" s="253">
        <v>0</v>
      </c>
      <c r="F21" s="254"/>
      <c r="G21" s="254"/>
      <c r="H21" s="253">
        <f t="shared" si="0"/>
        <v>0</v>
      </c>
    </row>
    <row r="22" spans="1:8" x14ac:dyDescent="0.25">
      <c r="A22" s="296"/>
      <c r="B22" s="297" t="s">
        <v>1573</v>
      </c>
      <c r="C22" s="296"/>
      <c r="D22" s="254"/>
      <c r="E22" s="253">
        <v>0</v>
      </c>
      <c r="F22" s="254"/>
      <c r="G22" s="254"/>
      <c r="H22" s="253">
        <f t="shared" si="0"/>
        <v>0</v>
      </c>
    </row>
    <row r="23" spans="1:8" x14ac:dyDescent="0.25">
      <c r="A23" s="296"/>
      <c r="B23" s="296"/>
      <c r="C23" s="296"/>
      <c r="D23" s="254"/>
      <c r="E23" s="254"/>
      <c r="F23" s="254"/>
      <c r="G23" s="254"/>
      <c r="H23" s="254"/>
    </row>
    <row r="24" spans="1:8" ht="30" customHeight="1" x14ac:dyDescent="0.25">
      <c r="A24" s="926" t="s">
        <v>2395</v>
      </c>
      <c r="B24" s="926"/>
      <c r="C24" s="926"/>
      <c r="D24" s="254"/>
      <c r="E24" s="254"/>
      <c r="F24" s="254"/>
      <c r="G24" s="255">
        <f>+G25+G26</f>
        <v>0</v>
      </c>
      <c r="H24" s="255">
        <f>SUM(D24:G24)</f>
        <v>0</v>
      </c>
    </row>
    <row r="25" spans="1:8" x14ac:dyDescent="0.25">
      <c r="A25" s="296"/>
      <c r="B25" s="297" t="s">
        <v>1575</v>
      </c>
      <c r="C25" s="296"/>
      <c r="D25" s="254"/>
      <c r="E25" s="254"/>
      <c r="F25" s="254"/>
      <c r="G25" s="253">
        <v>0</v>
      </c>
      <c r="H25" s="253">
        <f>SUM(D25:G25)</f>
        <v>0</v>
      </c>
    </row>
    <row r="26" spans="1:8" x14ac:dyDescent="0.25">
      <c r="A26" s="296"/>
      <c r="B26" s="297" t="s">
        <v>1576</v>
      </c>
      <c r="C26" s="296"/>
      <c r="D26" s="254"/>
      <c r="E26" s="254"/>
      <c r="F26" s="254"/>
      <c r="G26" s="253">
        <v>0</v>
      </c>
      <c r="H26" s="253">
        <f>SUM(D26:G26)</f>
        <v>0</v>
      </c>
    </row>
    <row r="27" spans="1:8" x14ac:dyDescent="0.25">
      <c r="A27" s="296"/>
      <c r="B27" s="296"/>
      <c r="C27" s="296"/>
      <c r="D27" s="254"/>
      <c r="E27" s="254"/>
      <c r="F27" s="254"/>
      <c r="G27" s="254"/>
      <c r="H27" s="254"/>
    </row>
    <row r="28" spans="1:8" x14ac:dyDescent="0.25">
      <c r="A28" s="663"/>
      <c r="B28" s="664" t="s">
        <v>2396</v>
      </c>
      <c r="C28" s="663"/>
      <c r="D28" s="665">
        <f>+D12</f>
        <v>133420</v>
      </c>
      <c r="E28" s="666">
        <f>+E17</f>
        <v>-2576943.7599999998</v>
      </c>
      <c r="F28" s="667">
        <f>+F17</f>
        <v>-49688.300000000745</v>
      </c>
      <c r="G28" s="666">
        <f>+G24</f>
        <v>0</v>
      </c>
      <c r="H28" s="666">
        <f>SUM(D28:G28)</f>
        <v>-2493212.0600000005</v>
      </c>
    </row>
    <row r="29" spans="1:8" x14ac:dyDescent="0.25">
      <c r="C29" s="927" t="s">
        <v>16</v>
      </c>
      <c r="D29" s="927"/>
      <c r="E29" s="927"/>
      <c r="F29" s="927"/>
      <c r="G29" s="927"/>
      <c r="H29" s="927"/>
    </row>
    <row r="33" spans="3:8" ht="18" x14ac:dyDescent="0.25">
      <c r="C33" s="806" t="s">
        <v>2478</v>
      </c>
      <c r="D33" s="173"/>
      <c r="E33" s="917" t="s">
        <v>2479</v>
      </c>
      <c r="F33" s="917"/>
      <c r="G33" s="917"/>
      <c r="H33" s="917"/>
    </row>
    <row r="34" spans="3:8" ht="15.75" x14ac:dyDescent="0.25">
      <c r="C34" s="142" t="s">
        <v>2356</v>
      </c>
      <c r="D34" s="174"/>
      <c r="E34" s="893" t="s">
        <v>2480</v>
      </c>
      <c r="F34" s="893"/>
      <c r="G34" s="893"/>
      <c r="H34" s="893"/>
    </row>
    <row r="35" spans="3:8" ht="15.75" x14ac:dyDescent="0.25">
      <c r="H35" s="142"/>
    </row>
  </sheetData>
  <mergeCells count="12">
    <mergeCell ref="E33:H33"/>
    <mergeCell ref="E34:H34"/>
    <mergeCell ref="A24:C24"/>
    <mergeCell ref="C29:H29"/>
    <mergeCell ref="A1:H1"/>
    <mergeCell ref="A2:H2"/>
    <mergeCell ref="A7:C10"/>
    <mergeCell ref="D7:D10"/>
    <mergeCell ref="E7:E10"/>
    <mergeCell ref="F7:F10"/>
    <mergeCell ref="G7:G10"/>
    <mergeCell ref="H7:H10"/>
  </mergeCells>
  <pageMargins left="0.78740157480314965" right="0.78740157480314965" top="0.98425196850393704" bottom="0.98425196850393704" header="0" footer="0"/>
  <pageSetup scale="66" orientation="landscape" blackAndWhite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73"/>
  <sheetViews>
    <sheetView workbookViewId="0">
      <selection activeCell="A58" sqref="A58"/>
    </sheetView>
  </sheetViews>
  <sheetFormatPr baseColWidth="10" defaultRowHeight="15" x14ac:dyDescent="0.25"/>
  <cols>
    <col min="1" max="1" width="78.140625" customWidth="1"/>
    <col min="2" max="2" width="24.42578125" customWidth="1"/>
    <col min="3" max="3" width="25.42578125" customWidth="1"/>
    <col min="4" max="4" width="6.42578125" customWidth="1"/>
    <col min="5" max="7" width="0" hidden="1" customWidth="1"/>
    <col min="8" max="8" width="14" hidden="1" customWidth="1"/>
    <col min="9" max="9" width="12.42578125" hidden="1" customWidth="1"/>
    <col min="10" max="11" width="0" hidden="1" customWidth="1"/>
    <col min="192" max="192" width="95.7109375" customWidth="1"/>
    <col min="193" max="194" width="20.7109375" customWidth="1"/>
    <col min="448" max="448" width="95.7109375" customWidth="1"/>
    <col min="449" max="450" width="20.7109375" customWidth="1"/>
    <col min="704" max="704" width="95.7109375" customWidth="1"/>
    <col min="705" max="706" width="20.7109375" customWidth="1"/>
    <col min="960" max="960" width="95.7109375" customWidth="1"/>
    <col min="961" max="962" width="20.7109375" customWidth="1"/>
    <col min="1216" max="1216" width="95.7109375" customWidth="1"/>
    <col min="1217" max="1218" width="20.7109375" customWidth="1"/>
    <col min="1472" max="1472" width="95.7109375" customWidth="1"/>
    <col min="1473" max="1474" width="20.7109375" customWidth="1"/>
    <col min="1728" max="1728" width="95.7109375" customWidth="1"/>
    <col min="1729" max="1730" width="20.7109375" customWidth="1"/>
    <col min="1984" max="1984" width="95.7109375" customWidth="1"/>
    <col min="1985" max="1986" width="20.7109375" customWidth="1"/>
    <col min="2240" max="2240" width="95.7109375" customWidth="1"/>
    <col min="2241" max="2242" width="20.7109375" customWidth="1"/>
    <col min="2496" max="2496" width="95.7109375" customWidth="1"/>
    <col min="2497" max="2498" width="20.7109375" customWidth="1"/>
    <col min="2752" max="2752" width="95.7109375" customWidth="1"/>
    <col min="2753" max="2754" width="20.7109375" customWidth="1"/>
    <col min="3008" max="3008" width="95.7109375" customWidth="1"/>
    <col min="3009" max="3010" width="20.7109375" customWidth="1"/>
    <col min="3264" max="3264" width="95.7109375" customWidth="1"/>
    <col min="3265" max="3266" width="20.7109375" customWidth="1"/>
    <col min="3520" max="3520" width="95.7109375" customWidth="1"/>
    <col min="3521" max="3522" width="20.7109375" customWidth="1"/>
    <col min="3776" max="3776" width="95.7109375" customWidth="1"/>
    <col min="3777" max="3778" width="20.7109375" customWidth="1"/>
    <col min="4032" max="4032" width="95.7109375" customWidth="1"/>
    <col min="4033" max="4034" width="20.7109375" customWidth="1"/>
    <col min="4288" max="4288" width="95.7109375" customWidth="1"/>
    <col min="4289" max="4290" width="20.7109375" customWidth="1"/>
    <col min="4544" max="4544" width="95.7109375" customWidth="1"/>
    <col min="4545" max="4546" width="20.7109375" customWidth="1"/>
    <col min="4800" max="4800" width="95.7109375" customWidth="1"/>
    <col min="4801" max="4802" width="20.7109375" customWidth="1"/>
    <col min="5056" max="5056" width="95.7109375" customWidth="1"/>
    <col min="5057" max="5058" width="20.7109375" customWidth="1"/>
    <col min="5312" max="5312" width="95.7109375" customWidth="1"/>
    <col min="5313" max="5314" width="20.7109375" customWidth="1"/>
    <col min="5568" max="5568" width="95.7109375" customWidth="1"/>
    <col min="5569" max="5570" width="20.7109375" customWidth="1"/>
    <col min="5824" max="5824" width="95.7109375" customWidth="1"/>
    <col min="5825" max="5826" width="20.7109375" customWidth="1"/>
    <col min="6080" max="6080" width="95.7109375" customWidth="1"/>
    <col min="6081" max="6082" width="20.7109375" customWidth="1"/>
    <col min="6336" max="6336" width="95.7109375" customWidth="1"/>
    <col min="6337" max="6338" width="20.7109375" customWidth="1"/>
    <col min="6592" max="6592" width="95.7109375" customWidth="1"/>
    <col min="6593" max="6594" width="20.7109375" customWidth="1"/>
    <col min="6848" max="6848" width="95.7109375" customWidth="1"/>
    <col min="6849" max="6850" width="20.7109375" customWidth="1"/>
    <col min="7104" max="7104" width="95.7109375" customWidth="1"/>
    <col min="7105" max="7106" width="20.7109375" customWidth="1"/>
    <col min="7360" max="7360" width="95.7109375" customWidth="1"/>
    <col min="7361" max="7362" width="20.7109375" customWidth="1"/>
    <col min="7616" max="7616" width="95.7109375" customWidth="1"/>
    <col min="7617" max="7618" width="20.7109375" customWidth="1"/>
    <col min="7872" max="7872" width="95.7109375" customWidth="1"/>
    <col min="7873" max="7874" width="20.7109375" customWidth="1"/>
    <col min="8128" max="8128" width="95.7109375" customWidth="1"/>
    <col min="8129" max="8130" width="20.7109375" customWidth="1"/>
    <col min="8384" max="8384" width="95.7109375" customWidth="1"/>
    <col min="8385" max="8386" width="20.7109375" customWidth="1"/>
    <col min="8640" max="8640" width="95.7109375" customWidth="1"/>
    <col min="8641" max="8642" width="20.7109375" customWidth="1"/>
    <col min="8896" max="8896" width="95.7109375" customWidth="1"/>
    <col min="8897" max="8898" width="20.7109375" customWidth="1"/>
    <col min="9152" max="9152" width="95.7109375" customWidth="1"/>
    <col min="9153" max="9154" width="20.7109375" customWidth="1"/>
    <col min="9408" max="9408" width="95.7109375" customWidth="1"/>
    <col min="9409" max="9410" width="20.7109375" customWidth="1"/>
    <col min="9664" max="9664" width="95.7109375" customWidth="1"/>
    <col min="9665" max="9666" width="20.7109375" customWidth="1"/>
    <col min="9920" max="9920" width="95.7109375" customWidth="1"/>
    <col min="9921" max="9922" width="20.7109375" customWidth="1"/>
    <col min="10176" max="10176" width="95.7109375" customWidth="1"/>
    <col min="10177" max="10178" width="20.7109375" customWidth="1"/>
    <col min="10432" max="10432" width="95.7109375" customWidth="1"/>
    <col min="10433" max="10434" width="20.7109375" customWidth="1"/>
    <col min="10688" max="10688" width="95.7109375" customWidth="1"/>
    <col min="10689" max="10690" width="20.7109375" customWidth="1"/>
    <col min="10944" max="10944" width="95.7109375" customWidth="1"/>
    <col min="10945" max="10946" width="20.7109375" customWidth="1"/>
    <col min="11200" max="11200" width="95.7109375" customWidth="1"/>
    <col min="11201" max="11202" width="20.7109375" customWidth="1"/>
    <col min="11456" max="11456" width="95.7109375" customWidth="1"/>
    <col min="11457" max="11458" width="20.7109375" customWidth="1"/>
    <col min="11712" max="11712" width="95.7109375" customWidth="1"/>
    <col min="11713" max="11714" width="20.7109375" customWidth="1"/>
    <col min="11968" max="11968" width="95.7109375" customWidth="1"/>
    <col min="11969" max="11970" width="20.7109375" customWidth="1"/>
    <col min="12224" max="12224" width="95.7109375" customWidth="1"/>
    <col min="12225" max="12226" width="20.7109375" customWidth="1"/>
    <col min="12480" max="12480" width="95.7109375" customWidth="1"/>
    <col min="12481" max="12482" width="20.7109375" customWidth="1"/>
    <col min="12736" max="12736" width="95.7109375" customWidth="1"/>
    <col min="12737" max="12738" width="20.7109375" customWidth="1"/>
    <col min="12992" max="12992" width="95.7109375" customWidth="1"/>
    <col min="12993" max="12994" width="20.7109375" customWidth="1"/>
    <col min="13248" max="13248" width="95.7109375" customWidth="1"/>
    <col min="13249" max="13250" width="20.7109375" customWidth="1"/>
    <col min="13504" max="13504" width="95.7109375" customWidth="1"/>
    <col min="13505" max="13506" width="20.7109375" customWidth="1"/>
    <col min="13760" max="13760" width="95.7109375" customWidth="1"/>
    <col min="13761" max="13762" width="20.7109375" customWidth="1"/>
    <col min="14016" max="14016" width="95.7109375" customWidth="1"/>
    <col min="14017" max="14018" width="20.7109375" customWidth="1"/>
    <col min="14272" max="14272" width="95.7109375" customWidth="1"/>
    <col min="14273" max="14274" width="20.7109375" customWidth="1"/>
    <col min="14528" max="14528" width="95.7109375" customWidth="1"/>
    <col min="14529" max="14530" width="20.7109375" customWidth="1"/>
    <col min="14784" max="14784" width="95.7109375" customWidth="1"/>
    <col min="14785" max="14786" width="20.7109375" customWidth="1"/>
    <col min="15040" max="15040" width="95.7109375" customWidth="1"/>
    <col min="15041" max="15042" width="20.7109375" customWidth="1"/>
    <col min="15296" max="15296" width="95.7109375" customWidth="1"/>
    <col min="15297" max="15298" width="20.7109375" customWidth="1"/>
    <col min="15552" max="15552" width="95.7109375" customWidth="1"/>
    <col min="15553" max="15554" width="20.7109375" customWidth="1"/>
    <col min="15808" max="15808" width="95.7109375" customWidth="1"/>
    <col min="15809" max="15810" width="20.7109375" customWidth="1"/>
    <col min="16064" max="16064" width="95.7109375" customWidth="1"/>
    <col min="16065" max="16066" width="20.7109375" customWidth="1"/>
  </cols>
  <sheetData>
    <row r="1" spans="1:11" ht="18" x14ac:dyDescent="0.25">
      <c r="A1" s="915" t="s">
        <v>26</v>
      </c>
      <c r="B1" s="915"/>
      <c r="C1" s="915"/>
    </row>
    <row r="2" spans="1:11" ht="15.75" x14ac:dyDescent="0.25">
      <c r="A2" s="916" t="s">
        <v>2498</v>
      </c>
      <c r="B2" s="916"/>
      <c r="C2" s="916"/>
    </row>
    <row r="3" spans="1:11" ht="15.75" x14ac:dyDescent="0.25">
      <c r="A3" s="804"/>
      <c r="B3" s="804"/>
      <c r="C3" s="804"/>
    </row>
    <row r="4" spans="1:11" ht="15.75" x14ac:dyDescent="0.25">
      <c r="A4" s="189" t="s">
        <v>2405</v>
      </c>
      <c r="B4" s="189"/>
      <c r="C4" s="189"/>
    </row>
    <row r="5" spans="1:11" ht="15.75" x14ac:dyDescent="0.25">
      <c r="A5" s="189"/>
      <c r="B5" s="189"/>
      <c r="C5" s="590"/>
    </row>
    <row r="6" spans="1:11" ht="7.5" customHeight="1" x14ac:dyDescent="0.25"/>
    <row r="7" spans="1:11" ht="26.25" customHeight="1" x14ac:dyDescent="0.25">
      <c r="C7" s="186" t="s">
        <v>899</v>
      </c>
    </row>
    <row r="8" spans="1:11" ht="15.75" x14ac:dyDescent="0.25">
      <c r="A8" s="748"/>
      <c r="B8" s="749" t="s">
        <v>1586</v>
      </c>
      <c r="C8" s="750" t="s">
        <v>1587</v>
      </c>
    </row>
    <row r="9" spans="1:11" ht="15.75" x14ac:dyDescent="0.25">
      <c r="A9" s="176" t="s">
        <v>27</v>
      </c>
      <c r="B9" s="622">
        <f>+B10+B19</f>
        <v>72761.929999999993</v>
      </c>
      <c r="C9" s="288">
        <f>+C10+C19</f>
        <v>25904.94</v>
      </c>
      <c r="E9" s="126"/>
      <c r="F9" s="126"/>
      <c r="G9" s="126"/>
      <c r="H9" s="126" t="s">
        <v>2513</v>
      </c>
      <c r="I9" s="126" t="s">
        <v>2514</v>
      </c>
      <c r="J9" s="126" t="s">
        <v>2515</v>
      </c>
    </row>
    <row r="10" spans="1:11" x14ac:dyDescent="0.25">
      <c r="A10" s="177" t="s">
        <v>1527</v>
      </c>
      <c r="B10" s="623">
        <f>SUM(B11:B17)</f>
        <v>4258.93</v>
      </c>
      <c r="C10" s="289">
        <f>SUM(C11:C17)</f>
        <v>25904.94</v>
      </c>
      <c r="E10" s="854">
        <v>1112</v>
      </c>
      <c r="F10" s="855" t="s">
        <v>22</v>
      </c>
      <c r="G10" s="855" t="s">
        <v>2328</v>
      </c>
      <c r="H10" s="856">
        <v>47651.43</v>
      </c>
      <c r="I10" s="608">
        <v>43392.499999999636</v>
      </c>
      <c r="J10" s="608">
        <v>-4258.9300000003641</v>
      </c>
      <c r="K10" t="s">
        <v>2516</v>
      </c>
    </row>
    <row r="11" spans="1:11" x14ac:dyDescent="0.25">
      <c r="A11" s="178" t="s">
        <v>1529</v>
      </c>
      <c r="B11" s="253">
        <v>4258.93</v>
      </c>
      <c r="C11" s="290">
        <v>0</v>
      </c>
      <c r="E11" s="854">
        <v>1115</v>
      </c>
      <c r="F11" s="855" t="s">
        <v>2363</v>
      </c>
      <c r="G11" s="855" t="s">
        <v>2328</v>
      </c>
      <c r="H11" s="856">
        <v>7.94</v>
      </c>
      <c r="I11" s="608">
        <v>7.94</v>
      </c>
      <c r="J11" s="608">
        <v>0</v>
      </c>
    </row>
    <row r="12" spans="1:11" x14ac:dyDescent="0.25">
      <c r="A12" s="178" t="s">
        <v>1531</v>
      </c>
      <c r="B12" s="253">
        <v>0</v>
      </c>
      <c r="C12" s="290">
        <v>25904.94</v>
      </c>
      <c r="E12" s="854">
        <v>1122</v>
      </c>
      <c r="F12" s="855" t="s">
        <v>2329</v>
      </c>
      <c r="G12" s="855" t="s">
        <v>2328</v>
      </c>
      <c r="H12" s="856">
        <v>33923.21</v>
      </c>
      <c r="I12" s="608">
        <v>33923.21</v>
      </c>
      <c r="J12" s="608">
        <v>0</v>
      </c>
    </row>
    <row r="13" spans="1:11" x14ac:dyDescent="0.25">
      <c r="A13" s="178" t="s">
        <v>1533</v>
      </c>
      <c r="B13" s="253">
        <v>0</v>
      </c>
      <c r="C13" s="290">
        <v>0</v>
      </c>
      <c r="E13" s="854">
        <v>1123</v>
      </c>
      <c r="F13" s="855" t="s">
        <v>2330</v>
      </c>
      <c r="G13" s="855" t="s">
        <v>2328</v>
      </c>
      <c r="H13" s="856">
        <v>3799010.79</v>
      </c>
      <c r="I13" s="608">
        <v>3824915.73</v>
      </c>
      <c r="J13" s="608">
        <v>25904.939999999944</v>
      </c>
      <c r="K13" t="s">
        <v>2517</v>
      </c>
    </row>
    <row r="14" spans="1:11" x14ac:dyDescent="0.25">
      <c r="A14" s="178" t="s">
        <v>1535</v>
      </c>
      <c r="B14" s="253">
        <v>0</v>
      </c>
      <c r="C14" s="290">
        <v>0</v>
      </c>
      <c r="E14" s="854">
        <v>1131</v>
      </c>
      <c r="F14" s="855" t="s">
        <v>2364</v>
      </c>
      <c r="G14" s="855" t="s">
        <v>2328</v>
      </c>
      <c r="H14" s="856">
        <v>922979.8</v>
      </c>
      <c r="I14" s="608">
        <v>922979.8</v>
      </c>
      <c r="J14" s="608">
        <v>0</v>
      </c>
    </row>
    <row r="15" spans="1:11" x14ac:dyDescent="0.25">
      <c r="A15" s="178" t="s">
        <v>1537</v>
      </c>
      <c r="B15" s="253">
        <v>0</v>
      </c>
      <c r="C15" s="290">
        <v>0</v>
      </c>
      <c r="E15" s="854">
        <v>1241</v>
      </c>
      <c r="F15" s="855" t="s">
        <v>2331</v>
      </c>
      <c r="G15" s="855" t="s">
        <v>2328</v>
      </c>
      <c r="H15" s="856">
        <v>74840.61</v>
      </c>
      <c r="I15" s="608">
        <v>74840.61</v>
      </c>
      <c r="J15" s="608">
        <v>0</v>
      </c>
    </row>
    <row r="16" spans="1:11" x14ac:dyDescent="0.25">
      <c r="A16" s="178" t="s">
        <v>1539</v>
      </c>
      <c r="B16" s="253">
        <v>0</v>
      </c>
      <c r="C16" s="290">
        <v>0</v>
      </c>
      <c r="E16" s="854">
        <v>1242</v>
      </c>
      <c r="F16" s="855" t="s">
        <v>2332</v>
      </c>
      <c r="G16" s="855" t="s">
        <v>2328</v>
      </c>
      <c r="H16" s="856">
        <v>45000</v>
      </c>
      <c r="I16" s="608">
        <v>0</v>
      </c>
      <c r="J16" s="608">
        <v>-45000</v>
      </c>
      <c r="K16" t="s">
        <v>2516</v>
      </c>
    </row>
    <row r="17" spans="1:11" x14ac:dyDescent="0.25">
      <c r="A17" s="178" t="s">
        <v>1541</v>
      </c>
      <c r="B17" s="253">
        <v>0</v>
      </c>
      <c r="C17" s="290">
        <v>0</v>
      </c>
      <c r="E17" s="854">
        <v>1244</v>
      </c>
      <c r="F17" s="855" t="s">
        <v>2333</v>
      </c>
      <c r="G17" s="855" t="s">
        <v>2328</v>
      </c>
      <c r="H17" s="856">
        <v>77774.17</v>
      </c>
      <c r="I17" s="608">
        <v>66174.17</v>
      </c>
      <c r="J17" s="608">
        <v>-11600</v>
      </c>
      <c r="K17" t="s">
        <v>2516</v>
      </c>
    </row>
    <row r="18" spans="1:11" x14ac:dyDescent="0.25">
      <c r="A18" s="154"/>
      <c r="B18" s="624"/>
      <c r="C18" s="291"/>
      <c r="E18" s="854">
        <v>1246</v>
      </c>
      <c r="F18" s="855" t="s">
        <v>2334</v>
      </c>
      <c r="G18" s="855" t="s">
        <v>2328</v>
      </c>
      <c r="H18" s="856">
        <v>124994.89</v>
      </c>
      <c r="I18" s="608">
        <v>113091.89</v>
      </c>
      <c r="J18" s="608">
        <v>-11903</v>
      </c>
      <c r="K18" t="s">
        <v>2516</v>
      </c>
    </row>
    <row r="19" spans="1:11" ht="15.75" thickBot="1" x14ac:dyDescent="0.3">
      <c r="A19" s="177" t="s">
        <v>1546</v>
      </c>
      <c r="B19" s="623">
        <f>SUM(B20:B28)</f>
        <v>68503</v>
      </c>
      <c r="C19" s="289">
        <f>SUM(C20:C28)</f>
        <v>0</v>
      </c>
      <c r="E19" s="857">
        <v>1263</v>
      </c>
      <c r="F19" s="858" t="s">
        <v>2365</v>
      </c>
      <c r="G19" s="858" t="s">
        <v>2328</v>
      </c>
      <c r="H19" s="859">
        <v>-151229.82</v>
      </c>
      <c r="I19" s="860">
        <v>-151229.82</v>
      </c>
      <c r="J19" s="860">
        <v>0</v>
      </c>
    </row>
    <row r="20" spans="1:11" x14ac:dyDescent="0.25">
      <c r="A20" s="178" t="s">
        <v>1547</v>
      </c>
      <c r="B20" s="253">
        <v>0</v>
      </c>
      <c r="C20" s="290">
        <v>0</v>
      </c>
      <c r="E20" s="854">
        <v>2111</v>
      </c>
      <c r="F20" s="855" t="s">
        <v>2335</v>
      </c>
      <c r="G20" s="855" t="s">
        <v>2336</v>
      </c>
      <c r="H20" s="856">
        <v>15880.46</v>
      </c>
      <c r="I20" s="608">
        <v>2500</v>
      </c>
      <c r="J20" s="608">
        <v>-13380.46</v>
      </c>
      <c r="K20" t="s">
        <v>2517</v>
      </c>
    </row>
    <row r="21" spans="1:11" x14ac:dyDescent="0.25">
      <c r="A21" s="178" t="s">
        <v>1549</v>
      </c>
      <c r="B21" s="253">
        <v>0</v>
      </c>
      <c r="C21" s="290">
        <v>0</v>
      </c>
      <c r="E21" s="854">
        <v>2112</v>
      </c>
      <c r="F21" s="855" t="s">
        <v>1511</v>
      </c>
      <c r="G21" s="855" t="s">
        <v>2336</v>
      </c>
      <c r="H21" s="856">
        <v>1893146.67</v>
      </c>
      <c r="I21" s="608">
        <v>1892966.67</v>
      </c>
      <c r="J21" s="608">
        <v>-180</v>
      </c>
      <c r="K21" t="s">
        <v>2517</v>
      </c>
    </row>
    <row r="22" spans="1:11" x14ac:dyDescent="0.25">
      <c r="A22" s="178" t="s">
        <v>1551</v>
      </c>
      <c r="B22" s="253">
        <v>0</v>
      </c>
      <c r="C22" s="290">
        <v>0</v>
      </c>
      <c r="E22" s="854">
        <v>2117</v>
      </c>
      <c r="F22" s="855" t="s">
        <v>2337</v>
      </c>
      <c r="G22" s="855" t="s">
        <v>2336</v>
      </c>
      <c r="H22" s="856">
        <v>484771.11</v>
      </c>
      <c r="I22" s="608">
        <v>583989.39</v>
      </c>
      <c r="J22" s="608">
        <v>99218.280000000028</v>
      </c>
      <c r="K22" t="s">
        <v>2516</v>
      </c>
    </row>
    <row r="23" spans="1:11" x14ac:dyDescent="0.25">
      <c r="A23" s="178" t="s">
        <v>1553</v>
      </c>
      <c r="B23" s="253">
        <f>45000+11600+11903</f>
        <v>68503</v>
      </c>
      <c r="C23" s="290">
        <v>0</v>
      </c>
      <c r="E23" s="854">
        <v>2119</v>
      </c>
      <c r="F23" s="855" t="s">
        <v>2338</v>
      </c>
      <c r="G23" s="855" t="s">
        <v>2336</v>
      </c>
      <c r="H23" s="856">
        <v>4946852.03</v>
      </c>
      <c r="I23" s="608">
        <v>4941852.03</v>
      </c>
      <c r="J23" s="608">
        <v>-5000</v>
      </c>
      <c r="K23" t="s">
        <v>2517</v>
      </c>
    </row>
    <row r="24" spans="1:11" x14ac:dyDescent="0.25">
      <c r="A24" s="178" t="s">
        <v>1555</v>
      </c>
      <c r="B24" s="253">
        <v>0</v>
      </c>
      <c r="C24" s="290">
        <v>0</v>
      </c>
      <c r="E24" s="854">
        <v>3110</v>
      </c>
      <c r="F24" s="855" t="s">
        <v>24</v>
      </c>
      <c r="G24" s="855" t="s">
        <v>2336</v>
      </c>
      <c r="H24" s="856">
        <v>133420</v>
      </c>
      <c r="I24" s="608">
        <v>133420</v>
      </c>
      <c r="J24" s="608">
        <v>0</v>
      </c>
    </row>
    <row r="25" spans="1:11" x14ac:dyDescent="0.25">
      <c r="A25" s="178" t="s">
        <v>1557</v>
      </c>
      <c r="B25" s="253">
        <v>0</v>
      </c>
      <c r="C25" s="290">
        <v>0</v>
      </c>
      <c r="E25" s="854">
        <v>3220</v>
      </c>
      <c r="F25" s="855" t="s">
        <v>2340</v>
      </c>
      <c r="G25" s="855" t="s">
        <v>2336</v>
      </c>
      <c r="H25" s="856">
        <v>-2499117.25</v>
      </c>
      <c r="I25" s="608">
        <v>-2576943.7599999998</v>
      </c>
      <c r="J25" s="608">
        <v>-77826.509999999776</v>
      </c>
      <c r="K25" t="s">
        <v>2517</v>
      </c>
    </row>
    <row r="26" spans="1:11" x14ac:dyDescent="0.25">
      <c r="A26" s="178" t="s">
        <v>1559</v>
      </c>
      <c r="B26" s="253">
        <v>0</v>
      </c>
      <c r="C26" s="290">
        <v>0</v>
      </c>
    </row>
    <row r="27" spans="1:11" x14ac:dyDescent="0.25">
      <c r="A27" s="178" t="s">
        <v>1561</v>
      </c>
      <c r="B27" s="253">
        <v>0</v>
      </c>
      <c r="C27" s="290">
        <v>0</v>
      </c>
    </row>
    <row r="28" spans="1:11" x14ac:dyDescent="0.25">
      <c r="A28" s="178" t="s">
        <v>1563</v>
      </c>
      <c r="B28" s="253">
        <v>0</v>
      </c>
      <c r="C28" s="290">
        <v>0</v>
      </c>
    </row>
    <row r="29" spans="1:11" x14ac:dyDescent="0.25">
      <c r="A29" s="154"/>
      <c r="B29" s="624"/>
      <c r="C29" s="291"/>
    </row>
    <row r="30" spans="1:11" ht="15.75" x14ac:dyDescent="0.25">
      <c r="A30" s="176" t="s">
        <v>30</v>
      </c>
      <c r="B30" s="622">
        <f>+B31+B41</f>
        <v>80657.820000000007</v>
      </c>
      <c r="C30" s="288">
        <f>+C31+C41</f>
        <v>0</v>
      </c>
    </row>
    <row r="31" spans="1:11" x14ac:dyDescent="0.25">
      <c r="A31" s="177" t="s">
        <v>1528</v>
      </c>
      <c r="B31" s="623">
        <f>SUM(B32:B39)</f>
        <v>80657.820000000007</v>
      </c>
      <c r="C31" s="289">
        <f>SUM(C32:C39)</f>
        <v>0</v>
      </c>
    </row>
    <row r="32" spans="1:11" x14ac:dyDescent="0.25">
      <c r="A32" s="178" t="s">
        <v>1530</v>
      </c>
      <c r="B32" s="253">
        <v>80657.820000000007</v>
      </c>
      <c r="C32" s="290">
        <v>0</v>
      </c>
    </row>
    <row r="33" spans="1:3" x14ac:dyDescent="0.25">
      <c r="A33" s="178" t="s">
        <v>1532</v>
      </c>
      <c r="B33" s="253">
        <v>0</v>
      </c>
      <c r="C33" s="290">
        <v>0</v>
      </c>
    </row>
    <row r="34" spans="1:3" x14ac:dyDescent="0.25">
      <c r="A34" s="178" t="s">
        <v>1534</v>
      </c>
      <c r="B34" s="253">
        <v>0</v>
      </c>
      <c r="C34" s="290">
        <v>0</v>
      </c>
    </row>
    <row r="35" spans="1:3" x14ac:dyDescent="0.25">
      <c r="A35" s="178" t="s">
        <v>1536</v>
      </c>
      <c r="B35" s="253">
        <v>0</v>
      </c>
      <c r="C35" s="290">
        <v>0</v>
      </c>
    </row>
    <row r="36" spans="1:3" x14ac:dyDescent="0.25">
      <c r="A36" s="178" t="s">
        <v>1538</v>
      </c>
      <c r="B36" s="253">
        <v>0</v>
      </c>
      <c r="C36" s="290">
        <v>0</v>
      </c>
    </row>
    <row r="37" spans="1:3" x14ac:dyDescent="0.25">
      <c r="A37" s="178" t="s">
        <v>1540</v>
      </c>
      <c r="B37" s="253">
        <v>0</v>
      </c>
      <c r="C37" s="290">
        <v>0</v>
      </c>
    </row>
    <row r="38" spans="1:3" x14ac:dyDescent="0.25">
      <c r="A38" s="178" t="s">
        <v>1542</v>
      </c>
      <c r="B38" s="253">
        <v>0</v>
      </c>
      <c r="C38" s="290">
        <v>0</v>
      </c>
    </row>
    <row r="39" spans="1:3" x14ac:dyDescent="0.25">
      <c r="A39" s="178" t="s">
        <v>1543</v>
      </c>
      <c r="B39" s="253">
        <v>0</v>
      </c>
      <c r="C39" s="290">
        <v>0</v>
      </c>
    </row>
    <row r="40" spans="1:3" x14ac:dyDescent="0.25">
      <c r="A40" s="154"/>
      <c r="B40" s="624"/>
      <c r="C40" s="291"/>
    </row>
    <row r="41" spans="1:3" x14ac:dyDescent="0.25">
      <c r="A41" s="177" t="s">
        <v>1548</v>
      </c>
      <c r="B41" s="623">
        <f>SUM(B42:B47)</f>
        <v>0</v>
      </c>
      <c r="C41" s="289">
        <f>SUM(C42:C47)</f>
        <v>0</v>
      </c>
    </row>
    <row r="42" spans="1:3" x14ac:dyDescent="0.25">
      <c r="A42" s="178" t="s">
        <v>1550</v>
      </c>
      <c r="B42" s="253">
        <v>0</v>
      </c>
      <c r="C42" s="290">
        <v>0</v>
      </c>
    </row>
    <row r="43" spans="1:3" x14ac:dyDescent="0.25">
      <c r="A43" s="178" t="s">
        <v>1552</v>
      </c>
      <c r="B43" s="253">
        <v>0</v>
      </c>
      <c r="C43" s="290">
        <v>0</v>
      </c>
    </row>
    <row r="44" spans="1:3" x14ac:dyDescent="0.25">
      <c r="A44" s="178" t="s">
        <v>1554</v>
      </c>
      <c r="B44" s="253">
        <v>0</v>
      </c>
      <c r="C44" s="290">
        <v>0</v>
      </c>
    </row>
    <row r="45" spans="1:3" x14ac:dyDescent="0.25">
      <c r="A45" s="178" t="s">
        <v>1556</v>
      </c>
      <c r="B45" s="253">
        <v>0</v>
      </c>
      <c r="C45" s="290">
        <v>0</v>
      </c>
    </row>
    <row r="46" spans="1:3" x14ac:dyDescent="0.25">
      <c r="A46" s="178" t="s">
        <v>1558</v>
      </c>
      <c r="B46" s="253">
        <v>0</v>
      </c>
      <c r="C46" s="290">
        <v>0</v>
      </c>
    </row>
    <row r="47" spans="1:3" x14ac:dyDescent="0.25">
      <c r="A47" s="178" t="s">
        <v>1560</v>
      </c>
      <c r="B47" s="253">
        <v>0</v>
      </c>
      <c r="C47" s="290">
        <v>0</v>
      </c>
    </row>
    <row r="48" spans="1:3" x14ac:dyDescent="0.25">
      <c r="A48" s="154"/>
      <c r="B48" s="624"/>
      <c r="C48" s="291"/>
    </row>
    <row r="49" spans="1:3" ht="15.75" x14ac:dyDescent="0.25">
      <c r="A49" s="176" t="s">
        <v>1566</v>
      </c>
      <c r="B49" s="622">
        <f>+B50+B55+B62</f>
        <v>0</v>
      </c>
      <c r="C49" s="288">
        <f>+C50+C55+C62</f>
        <v>127514.81000000074</v>
      </c>
    </row>
    <row r="50" spans="1:3" x14ac:dyDescent="0.25">
      <c r="A50" s="177" t="s">
        <v>1568</v>
      </c>
      <c r="B50" s="623">
        <f>SUM(B51:B53)</f>
        <v>0</v>
      </c>
      <c r="C50" s="289">
        <f>SUM(C51:C53)</f>
        <v>0</v>
      </c>
    </row>
    <row r="51" spans="1:3" x14ac:dyDescent="0.25">
      <c r="A51" s="178" t="s">
        <v>24</v>
      </c>
      <c r="B51" s="253">
        <v>0</v>
      </c>
      <c r="C51" s="290">
        <v>0</v>
      </c>
    </row>
    <row r="52" spans="1:3" x14ac:dyDescent="0.25">
      <c r="A52" s="178" t="s">
        <v>1569</v>
      </c>
      <c r="B52" s="253">
        <v>0</v>
      </c>
      <c r="C52" s="290">
        <v>0</v>
      </c>
    </row>
    <row r="53" spans="1:3" x14ac:dyDescent="0.25">
      <c r="A53" s="178" t="s">
        <v>1570</v>
      </c>
      <c r="B53" s="253">
        <v>0</v>
      </c>
      <c r="C53" s="290">
        <v>0</v>
      </c>
    </row>
    <row r="54" spans="1:3" x14ac:dyDescent="0.25">
      <c r="A54" s="154"/>
      <c r="B54" s="624"/>
      <c r="C54" s="291"/>
    </row>
    <row r="55" spans="1:3" x14ac:dyDescent="0.25">
      <c r="A55" s="177" t="s">
        <v>1571</v>
      </c>
      <c r="B55" s="623">
        <f>SUM(B56:B60)</f>
        <v>0</v>
      </c>
      <c r="C55" s="289">
        <f>SUM(C56:C60)</f>
        <v>127514.81000000074</v>
      </c>
    </row>
    <row r="56" spans="1:3" x14ac:dyDescent="0.25">
      <c r="A56" s="178" t="s">
        <v>1572</v>
      </c>
      <c r="B56" s="253">
        <v>0</v>
      </c>
      <c r="C56" s="290">
        <f>-'OP1'!M24</f>
        <v>49688.300000000745</v>
      </c>
    </row>
    <row r="57" spans="1:3" x14ac:dyDescent="0.25">
      <c r="A57" s="178" t="s">
        <v>23</v>
      </c>
      <c r="B57" s="253">
        <v>0</v>
      </c>
      <c r="C57" s="290">
        <v>77826.509999999995</v>
      </c>
    </row>
    <row r="58" spans="1:3" x14ac:dyDescent="0.25">
      <c r="A58" s="178" t="s">
        <v>897</v>
      </c>
      <c r="B58" s="253">
        <v>0</v>
      </c>
      <c r="C58" s="290">
        <v>0</v>
      </c>
    </row>
    <row r="59" spans="1:3" x14ac:dyDescent="0.25">
      <c r="A59" s="178" t="s">
        <v>898</v>
      </c>
      <c r="B59" s="253">
        <v>0</v>
      </c>
      <c r="C59" s="290">
        <v>0</v>
      </c>
    </row>
    <row r="60" spans="1:3" x14ac:dyDescent="0.25">
      <c r="A60" s="178" t="s">
        <v>1573</v>
      </c>
      <c r="B60" s="253">
        <v>0</v>
      </c>
      <c r="C60" s="290">
        <v>0</v>
      </c>
    </row>
    <row r="61" spans="1:3" x14ac:dyDescent="0.25">
      <c r="A61" s="154"/>
      <c r="B61" s="624"/>
      <c r="C61" s="291"/>
    </row>
    <row r="62" spans="1:3" x14ac:dyDescent="0.25">
      <c r="A62" s="177" t="s">
        <v>1574</v>
      </c>
      <c r="B62" s="623">
        <f>SUM(B63:B64)</f>
        <v>0</v>
      </c>
      <c r="C62" s="289">
        <f>SUM(C63:C64)</f>
        <v>0</v>
      </c>
    </row>
    <row r="63" spans="1:3" x14ac:dyDescent="0.25">
      <c r="A63" s="178" t="s">
        <v>1575</v>
      </c>
      <c r="B63" s="253">
        <v>0</v>
      </c>
      <c r="C63" s="290">
        <v>0</v>
      </c>
    </row>
    <row r="64" spans="1:3" x14ac:dyDescent="0.25">
      <c r="A64" s="178" t="s">
        <v>1576</v>
      </c>
      <c r="B64" s="253">
        <v>0</v>
      </c>
      <c r="C64" s="290">
        <v>0</v>
      </c>
    </row>
    <row r="65" spans="1:4" ht="15.75" hidden="1" thickBot="1" x14ac:dyDescent="0.3">
      <c r="A65" s="154"/>
      <c r="B65" s="625"/>
      <c r="C65" s="291"/>
    </row>
    <row r="66" spans="1:4" ht="16.5" hidden="1" thickTop="1" x14ac:dyDescent="0.25">
      <c r="A66" s="154"/>
      <c r="B66" s="286">
        <f>+B49+B30+B9</f>
        <v>153419.75</v>
      </c>
      <c r="C66" s="292">
        <f>+C49+C30+C9</f>
        <v>153419.75000000073</v>
      </c>
      <c r="D66" s="592"/>
    </row>
    <row r="67" spans="1:4" ht="15.75" thickBot="1" x14ac:dyDescent="0.3">
      <c r="A67" s="163"/>
      <c r="B67" s="625"/>
      <c r="C67" s="293"/>
    </row>
    <row r="68" spans="1:4" ht="15.75" thickTop="1" x14ac:dyDescent="0.25">
      <c r="A68" s="936" t="s">
        <v>16</v>
      </c>
      <c r="B68" s="927"/>
      <c r="C68" s="936"/>
    </row>
    <row r="72" spans="1:4" ht="15.75" x14ac:dyDescent="0.25">
      <c r="A72" s="814" t="s">
        <v>2478</v>
      </c>
      <c r="B72" s="937" t="s">
        <v>2479</v>
      </c>
      <c r="C72" s="937"/>
      <c r="D72" s="937"/>
    </row>
    <row r="73" spans="1:4" ht="15.75" x14ac:dyDescent="0.25">
      <c r="A73" s="805" t="s">
        <v>2356</v>
      </c>
      <c r="B73" s="893" t="s">
        <v>2480</v>
      </c>
      <c r="C73" s="893"/>
      <c r="D73" s="893"/>
    </row>
  </sheetData>
  <mergeCells count="5">
    <mergeCell ref="A1:C1"/>
    <mergeCell ref="A2:C2"/>
    <mergeCell ref="A68:C68"/>
    <mergeCell ref="B72:D72"/>
    <mergeCell ref="B73:D73"/>
  </mergeCells>
  <pageMargins left="0.78740157499999996" right="0.78740157499999996" top="0.98425196900000012" bottom="0.98425196900000012" header="0" footer="0"/>
  <pageSetup orientation="portrait" blackAndWhite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9"/>
  <sheetViews>
    <sheetView topLeftCell="B2" workbookViewId="0">
      <selection activeCell="G25" sqref="G25"/>
    </sheetView>
  </sheetViews>
  <sheetFormatPr baseColWidth="10" defaultRowHeight="15" x14ac:dyDescent="0.25"/>
  <cols>
    <col min="1" max="1" width="2.7109375" customWidth="1"/>
    <col min="2" max="2" width="60.7109375" customWidth="1"/>
    <col min="3" max="7" width="18.7109375" customWidth="1"/>
    <col min="252" max="252" width="2.7109375" customWidth="1"/>
    <col min="253" max="253" width="60.7109375" customWidth="1"/>
    <col min="254" max="258" width="18.7109375" customWidth="1"/>
    <col min="508" max="508" width="2.7109375" customWidth="1"/>
    <col min="509" max="509" width="60.7109375" customWidth="1"/>
    <col min="510" max="514" width="18.7109375" customWidth="1"/>
    <col min="764" max="764" width="2.7109375" customWidth="1"/>
    <col min="765" max="765" width="60.7109375" customWidth="1"/>
    <col min="766" max="770" width="18.7109375" customWidth="1"/>
    <col min="1020" max="1020" width="2.7109375" customWidth="1"/>
    <col min="1021" max="1021" width="60.7109375" customWidth="1"/>
    <col min="1022" max="1026" width="18.7109375" customWidth="1"/>
    <col min="1276" max="1276" width="2.7109375" customWidth="1"/>
    <col min="1277" max="1277" width="60.7109375" customWidth="1"/>
    <col min="1278" max="1282" width="18.7109375" customWidth="1"/>
    <col min="1532" max="1532" width="2.7109375" customWidth="1"/>
    <col min="1533" max="1533" width="60.7109375" customWidth="1"/>
    <col min="1534" max="1538" width="18.7109375" customWidth="1"/>
    <col min="1788" max="1788" width="2.7109375" customWidth="1"/>
    <col min="1789" max="1789" width="60.7109375" customWidth="1"/>
    <col min="1790" max="1794" width="18.7109375" customWidth="1"/>
    <col min="2044" max="2044" width="2.7109375" customWidth="1"/>
    <col min="2045" max="2045" width="60.7109375" customWidth="1"/>
    <col min="2046" max="2050" width="18.7109375" customWidth="1"/>
    <col min="2300" max="2300" width="2.7109375" customWidth="1"/>
    <col min="2301" max="2301" width="60.7109375" customWidth="1"/>
    <col min="2302" max="2306" width="18.7109375" customWidth="1"/>
    <col min="2556" max="2556" width="2.7109375" customWidth="1"/>
    <col min="2557" max="2557" width="60.7109375" customWidth="1"/>
    <col min="2558" max="2562" width="18.7109375" customWidth="1"/>
    <col min="2812" max="2812" width="2.7109375" customWidth="1"/>
    <col min="2813" max="2813" width="60.7109375" customWidth="1"/>
    <col min="2814" max="2818" width="18.7109375" customWidth="1"/>
    <col min="3068" max="3068" width="2.7109375" customWidth="1"/>
    <col min="3069" max="3069" width="60.7109375" customWidth="1"/>
    <col min="3070" max="3074" width="18.7109375" customWidth="1"/>
    <col min="3324" max="3324" width="2.7109375" customWidth="1"/>
    <col min="3325" max="3325" width="60.7109375" customWidth="1"/>
    <col min="3326" max="3330" width="18.7109375" customWidth="1"/>
    <col min="3580" max="3580" width="2.7109375" customWidth="1"/>
    <col min="3581" max="3581" width="60.7109375" customWidth="1"/>
    <col min="3582" max="3586" width="18.7109375" customWidth="1"/>
    <col min="3836" max="3836" width="2.7109375" customWidth="1"/>
    <col min="3837" max="3837" width="60.7109375" customWidth="1"/>
    <col min="3838" max="3842" width="18.7109375" customWidth="1"/>
    <col min="4092" max="4092" width="2.7109375" customWidth="1"/>
    <col min="4093" max="4093" width="60.7109375" customWidth="1"/>
    <col min="4094" max="4098" width="18.7109375" customWidth="1"/>
    <col min="4348" max="4348" width="2.7109375" customWidth="1"/>
    <col min="4349" max="4349" width="60.7109375" customWidth="1"/>
    <col min="4350" max="4354" width="18.7109375" customWidth="1"/>
    <col min="4604" max="4604" width="2.7109375" customWidth="1"/>
    <col min="4605" max="4605" width="60.7109375" customWidth="1"/>
    <col min="4606" max="4610" width="18.7109375" customWidth="1"/>
    <col min="4860" max="4860" width="2.7109375" customWidth="1"/>
    <col min="4861" max="4861" width="60.7109375" customWidth="1"/>
    <col min="4862" max="4866" width="18.7109375" customWidth="1"/>
    <col min="5116" max="5116" width="2.7109375" customWidth="1"/>
    <col min="5117" max="5117" width="60.7109375" customWidth="1"/>
    <col min="5118" max="5122" width="18.7109375" customWidth="1"/>
    <col min="5372" max="5372" width="2.7109375" customWidth="1"/>
    <col min="5373" max="5373" width="60.7109375" customWidth="1"/>
    <col min="5374" max="5378" width="18.7109375" customWidth="1"/>
    <col min="5628" max="5628" width="2.7109375" customWidth="1"/>
    <col min="5629" max="5629" width="60.7109375" customWidth="1"/>
    <col min="5630" max="5634" width="18.7109375" customWidth="1"/>
    <col min="5884" max="5884" width="2.7109375" customWidth="1"/>
    <col min="5885" max="5885" width="60.7109375" customWidth="1"/>
    <col min="5886" max="5890" width="18.7109375" customWidth="1"/>
    <col min="6140" max="6140" width="2.7109375" customWidth="1"/>
    <col min="6141" max="6141" width="60.7109375" customWidth="1"/>
    <col min="6142" max="6146" width="18.7109375" customWidth="1"/>
    <col min="6396" max="6396" width="2.7109375" customWidth="1"/>
    <col min="6397" max="6397" width="60.7109375" customWidth="1"/>
    <col min="6398" max="6402" width="18.7109375" customWidth="1"/>
    <col min="6652" max="6652" width="2.7109375" customWidth="1"/>
    <col min="6653" max="6653" width="60.7109375" customWidth="1"/>
    <col min="6654" max="6658" width="18.7109375" customWidth="1"/>
    <col min="6908" max="6908" width="2.7109375" customWidth="1"/>
    <col min="6909" max="6909" width="60.7109375" customWidth="1"/>
    <col min="6910" max="6914" width="18.7109375" customWidth="1"/>
    <col min="7164" max="7164" width="2.7109375" customWidth="1"/>
    <col min="7165" max="7165" width="60.7109375" customWidth="1"/>
    <col min="7166" max="7170" width="18.7109375" customWidth="1"/>
    <col min="7420" max="7420" width="2.7109375" customWidth="1"/>
    <col min="7421" max="7421" width="60.7109375" customWidth="1"/>
    <col min="7422" max="7426" width="18.7109375" customWidth="1"/>
    <col min="7676" max="7676" width="2.7109375" customWidth="1"/>
    <col min="7677" max="7677" width="60.7109375" customWidth="1"/>
    <col min="7678" max="7682" width="18.7109375" customWidth="1"/>
    <col min="7932" max="7932" width="2.7109375" customWidth="1"/>
    <col min="7933" max="7933" width="60.7109375" customWidth="1"/>
    <col min="7934" max="7938" width="18.7109375" customWidth="1"/>
    <col min="8188" max="8188" width="2.7109375" customWidth="1"/>
    <col min="8189" max="8189" width="60.7109375" customWidth="1"/>
    <col min="8190" max="8194" width="18.7109375" customWidth="1"/>
    <col min="8444" max="8444" width="2.7109375" customWidth="1"/>
    <col min="8445" max="8445" width="60.7109375" customWidth="1"/>
    <col min="8446" max="8450" width="18.7109375" customWidth="1"/>
    <col min="8700" max="8700" width="2.7109375" customWidth="1"/>
    <col min="8701" max="8701" width="60.7109375" customWidth="1"/>
    <col min="8702" max="8706" width="18.7109375" customWidth="1"/>
    <col min="8956" max="8956" width="2.7109375" customWidth="1"/>
    <col min="8957" max="8957" width="60.7109375" customWidth="1"/>
    <col min="8958" max="8962" width="18.7109375" customWidth="1"/>
    <col min="9212" max="9212" width="2.7109375" customWidth="1"/>
    <col min="9213" max="9213" width="60.7109375" customWidth="1"/>
    <col min="9214" max="9218" width="18.7109375" customWidth="1"/>
    <col min="9468" max="9468" width="2.7109375" customWidth="1"/>
    <col min="9469" max="9469" width="60.7109375" customWidth="1"/>
    <col min="9470" max="9474" width="18.7109375" customWidth="1"/>
    <col min="9724" max="9724" width="2.7109375" customWidth="1"/>
    <col min="9725" max="9725" width="60.7109375" customWidth="1"/>
    <col min="9726" max="9730" width="18.7109375" customWidth="1"/>
    <col min="9980" max="9980" width="2.7109375" customWidth="1"/>
    <col min="9981" max="9981" width="60.7109375" customWidth="1"/>
    <col min="9982" max="9986" width="18.7109375" customWidth="1"/>
    <col min="10236" max="10236" width="2.7109375" customWidth="1"/>
    <col min="10237" max="10237" width="60.7109375" customWidth="1"/>
    <col min="10238" max="10242" width="18.7109375" customWidth="1"/>
    <col min="10492" max="10492" width="2.7109375" customWidth="1"/>
    <col min="10493" max="10493" width="60.7109375" customWidth="1"/>
    <col min="10494" max="10498" width="18.7109375" customWidth="1"/>
    <col min="10748" max="10748" width="2.7109375" customWidth="1"/>
    <col min="10749" max="10749" width="60.7109375" customWidth="1"/>
    <col min="10750" max="10754" width="18.7109375" customWidth="1"/>
    <col min="11004" max="11004" width="2.7109375" customWidth="1"/>
    <col min="11005" max="11005" width="60.7109375" customWidth="1"/>
    <col min="11006" max="11010" width="18.7109375" customWidth="1"/>
    <col min="11260" max="11260" width="2.7109375" customWidth="1"/>
    <col min="11261" max="11261" width="60.7109375" customWidth="1"/>
    <col min="11262" max="11266" width="18.7109375" customWidth="1"/>
    <col min="11516" max="11516" width="2.7109375" customWidth="1"/>
    <col min="11517" max="11517" width="60.7109375" customWidth="1"/>
    <col min="11518" max="11522" width="18.7109375" customWidth="1"/>
    <col min="11772" max="11772" width="2.7109375" customWidth="1"/>
    <col min="11773" max="11773" width="60.7109375" customWidth="1"/>
    <col min="11774" max="11778" width="18.7109375" customWidth="1"/>
    <col min="12028" max="12028" width="2.7109375" customWidth="1"/>
    <col min="12029" max="12029" width="60.7109375" customWidth="1"/>
    <col min="12030" max="12034" width="18.7109375" customWidth="1"/>
    <col min="12284" max="12284" width="2.7109375" customWidth="1"/>
    <col min="12285" max="12285" width="60.7109375" customWidth="1"/>
    <col min="12286" max="12290" width="18.7109375" customWidth="1"/>
    <col min="12540" max="12540" width="2.7109375" customWidth="1"/>
    <col min="12541" max="12541" width="60.7109375" customWidth="1"/>
    <col min="12542" max="12546" width="18.7109375" customWidth="1"/>
    <col min="12796" max="12796" width="2.7109375" customWidth="1"/>
    <col min="12797" max="12797" width="60.7109375" customWidth="1"/>
    <col min="12798" max="12802" width="18.7109375" customWidth="1"/>
    <col min="13052" max="13052" width="2.7109375" customWidth="1"/>
    <col min="13053" max="13053" width="60.7109375" customWidth="1"/>
    <col min="13054" max="13058" width="18.7109375" customWidth="1"/>
    <col min="13308" max="13308" width="2.7109375" customWidth="1"/>
    <col min="13309" max="13309" width="60.7109375" customWidth="1"/>
    <col min="13310" max="13314" width="18.7109375" customWidth="1"/>
    <col min="13564" max="13564" width="2.7109375" customWidth="1"/>
    <col min="13565" max="13565" width="60.7109375" customWidth="1"/>
    <col min="13566" max="13570" width="18.7109375" customWidth="1"/>
    <col min="13820" max="13820" width="2.7109375" customWidth="1"/>
    <col min="13821" max="13821" width="60.7109375" customWidth="1"/>
    <col min="13822" max="13826" width="18.7109375" customWidth="1"/>
    <col min="14076" max="14076" width="2.7109375" customWidth="1"/>
    <col min="14077" max="14077" width="60.7109375" customWidth="1"/>
    <col min="14078" max="14082" width="18.7109375" customWidth="1"/>
    <col min="14332" max="14332" width="2.7109375" customWidth="1"/>
    <col min="14333" max="14333" width="60.7109375" customWidth="1"/>
    <col min="14334" max="14338" width="18.7109375" customWidth="1"/>
    <col min="14588" max="14588" width="2.7109375" customWidth="1"/>
    <col min="14589" max="14589" width="60.7109375" customWidth="1"/>
    <col min="14590" max="14594" width="18.7109375" customWidth="1"/>
    <col min="14844" max="14844" width="2.7109375" customWidth="1"/>
    <col min="14845" max="14845" width="60.7109375" customWidth="1"/>
    <col min="14846" max="14850" width="18.7109375" customWidth="1"/>
    <col min="15100" max="15100" width="2.7109375" customWidth="1"/>
    <col min="15101" max="15101" width="60.7109375" customWidth="1"/>
    <col min="15102" max="15106" width="18.7109375" customWidth="1"/>
    <col min="15356" max="15356" width="2.7109375" customWidth="1"/>
    <col min="15357" max="15357" width="60.7109375" customWidth="1"/>
    <col min="15358" max="15362" width="18.7109375" customWidth="1"/>
    <col min="15612" max="15612" width="2.7109375" customWidth="1"/>
    <col min="15613" max="15613" width="60.7109375" customWidth="1"/>
    <col min="15614" max="15618" width="18.7109375" customWidth="1"/>
    <col min="15868" max="15868" width="2.7109375" customWidth="1"/>
    <col min="15869" max="15869" width="60.7109375" customWidth="1"/>
    <col min="15870" max="15874" width="18.7109375" customWidth="1"/>
    <col min="16124" max="16124" width="2.7109375" customWidth="1"/>
    <col min="16125" max="16125" width="60.7109375" customWidth="1"/>
    <col min="16126" max="16130" width="18.7109375" customWidth="1"/>
  </cols>
  <sheetData>
    <row r="1" spans="1:7" ht="18" x14ac:dyDescent="0.25">
      <c r="A1" s="915" t="s">
        <v>1603</v>
      </c>
      <c r="B1" s="915"/>
      <c r="C1" s="915"/>
      <c r="D1" s="915"/>
      <c r="E1" s="915"/>
      <c r="F1" s="915"/>
      <c r="G1" s="915"/>
    </row>
    <row r="2" spans="1:7" s="188" customFormat="1" ht="15.75" x14ac:dyDescent="0.25">
      <c r="A2" s="916" t="s">
        <v>2497</v>
      </c>
      <c r="B2" s="916"/>
      <c r="C2" s="916"/>
      <c r="D2" s="916"/>
      <c r="E2" s="916"/>
      <c r="F2" s="916"/>
      <c r="G2" s="916"/>
    </row>
    <row r="3" spans="1:7" s="188" customFormat="1" ht="15.75" x14ac:dyDescent="0.25">
      <c r="A3" s="183"/>
      <c r="B3" s="183"/>
      <c r="C3" s="183"/>
      <c r="D3" s="183"/>
      <c r="E3" s="183"/>
      <c r="F3" s="183"/>
      <c r="G3" s="183"/>
    </row>
    <row r="4" spans="1:7" s="188" customFormat="1" ht="15.75" x14ac:dyDescent="0.25">
      <c r="A4" s="183"/>
      <c r="B4" s="189" t="s">
        <v>2405</v>
      </c>
      <c r="C4" s="183"/>
      <c r="D4" s="183"/>
      <c r="E4" s="183"/>
      <c r="F4" s="183"/>
      <c r="G4" s="183" t="s">
        <v>1604</v>
      </c>
    </row>
    <row r="5" spans="1:7" s="188" customFormat="1" ht="15.75" x14ac:dyDescent="0.25">
      <c r="A5" s="190"/>
      <c r="B5" s="190"/>
      <c r="C5" s="190"/>
      <c r="D5" s="190"/>
      <c r="E5" s="190"/>
      <c r="F5" s="190"/>
      <c r="G5" s="190"/>
    </row>
    <row r="6" spans="1:7" ht="15.75" customHeight="1" x14ac:dyDescent="0.25">
      <c r="A6" s="938" t="s">
        <v>1579</v>
      </c>
      <c r="B6" s="939"/>
      <c r="C6" s="938" t="s">
        <v>1593</v>
      </c>
      <c r="D6" s="938" t="s">
        <v>1594</v>
      </c>
      <c r="E6" s="938" t="s">
        <v>1595</v>
      </c>
      <c r="F6" s="938" t="s">
        <v>1596</v>
      </c>
      <c r="G6" s="942" t="s">
        <v>1597</v>
      </c>
    </row>
    <row r="7" spans="1:7" x14ac:dyDescent="0.25">
      <c r="A7" s="940"/>
      <c r="B7" s="941"/>
      <c r="C7" s="940"/>
      <c r="D7" s="940"/>
      <c r="E7" s="940"/>
      <c r="F7" s="940"/>
      <c r="G7" s="943"/>
    </row>
    <row r="8" spans="1:7" ht="15.75" x14ac:dyDescent="0.25">
      <c r="A8" s="940"/>
      <c r="B8" s="941"/>
      <c r="C8" s="668" t="s">
        <v>1598</v>
      </c>
      <c r="D8" s="668" t="s">
        <v>1599</v>
      </c>
      <c r="E8" s="668" t="s">
        <v>1600</v>
      </c>
      <c r="F8" s="669" t="s">
        <v>1601</v>
      </c>
      <c r="G8" s="670" t="s">
        <v>1602</v>
      </c>
    </row>
    <row r="9" spans="1:7" x14ac:dyDescent="0.25">
      <c r="A9" s="166"/>
      <c r="B9" s="194"/>
      <c r="C9" s="191"/>
      <c r="D9" s="191"/>
      <c r="E9" s="191"/>
      <c r="F9" s="191"/>
      <c r="G9" s="191"/>
    </row>
    <row r="10" spans="1:7" ht="15.75" x14ac:dyDescent="0.25">
      <c r="A10" s="187" t="s">
        <v>27</v>
      </c>
      <c r="B10" s="195"/>
      <c r="C10" s="286">
        <f>+C12+C21</f>
        <v>4974953.0199999996</v>
      </c>
      <c r="D10" s="286">
        <f>+D12+D21</f>
        <v>6048594.2999999998</v>
      </c>
      <c r="E10" s="286">
        <f>+E12+E21</f>
        <v>6095451.29</v>
      </c>
      <c r="F10" s="286">
        <f>+F12+F21</f>
        <v>4928096.03</v>
      </c>
      <c r="G10" s="286">
        <f>+G12+G21</f>
        <v>-46856.989999999649</v>
      </c>
    </row>
    <row r="11" spans="1:7" x14ac:dyDescent="0.25">
      <c r="A11" s="169"/>
      <c r="B11" s="195"/>
      <c r="C11" s="254"/>
      <c r="D11" s="254"/>
      <c r="E11" s="254"/>
      <c r="F11" s="254"/>
      <c r="G11" s="254"/>
    </row>
    <row r="12" spans="1:7" x14ac:dyDescent="0.25">
      <c r="A12" s="169"/>
      <c r="B12" s="196" t="s">
        <v>1527</v>
      </c>
      <c r="C12" s="287">
        <f>SUM(C13:C19)</f>
        <v>4803573.17</v>
      </c>
      <c r="D12" s="287">
        <f>SUM(D13:D19)</f>
        <v>6117097.2999999998</v>
      </c>
      <c r="E12" s="287">
        <f>SUM(E13:E19)</f>
        <v>6095451.29</v>
      </c>
      <c r="F12" s="287">
        <f>SUM(F13:F19)</f>
        <v>4825219.1800000006</v>
      </c>
      <c r="G12" s="287">
        <f>SUM(G13:G19)</f>
        <v>21646.010000000351</v>
      </c>
    </row>
    <row r="13" spans="1:7" x14ac:dyDescent="0.25">
      <c r="A13" s="169"/>
      <c r="B13" s="197" t="s">
        <v>1529</v>
      </c>
      <c r="C13" s="861">
        <v>47659.37</v>
      </c>
      <c r="D13" s="861">
        <v>6050152.7400000002</v>
      </c>
      <c r="E13" s="861">
        <v>6054411.6699999999</v>
      </c>
      <c r="F13" s="253">
        <f>+C13+D13-E13</f>
        <v>43400.44000000041</v>
      </c>
      <c r="G13" s="253">
        <f>+F13-C13</f>
        <v>-4258.9299999995928</v>
      </c>
    </row>
    <row r="14" spans="1:7" x14ac:dyDescent="0.25">
      <c r="A14" s="169"/>
      <c r="B14" s="197" t="s">
        <v>1531</v>
      </c>
      <c r="C14" s="861">
        <v>3832934</v>
      </c>
      <c r="D14" s="861">
        <v>66944.56</v>
      </c>
      <c r="E14" s="861">
        <v>41039.620000000003</v>
      </c>
      <c r="F14" s="253">
        <f t="shared" ref="F14:F19" si="0">+C14+D14-E14</f>
        <v>3858838.94</v>
      </c>
      <c r="G14" s="253">
        <f t="shared" ref="G14:G19" si="1">+F14-C14</f>
        <v>25904.939999999944</v>
      </c>
    </row>
    <row r="15" spans="1:7" x14ac:dyDescent="0.25">
      <c r="A15" s="169"/>
      <c r="B15" s="197" t="s">
        <v>1533</v>
      </c>
      <c r="C15" s="861">
        <v>922979.8</v>
      </c>
      <c r="D15" s="861">
        <v>0</v>
      </c>
      <c r="E15" s="861">
        <v>0</v>
      </c>
      <c r="F15" s="253">
        <f t="shared" si="0"/>
        <v>922979.8</v>
      </c>
      <c r="G15" s="253">
        <f t="shared" si="1"/>
        <v>0</v>
      </c>
    </row>
    <row r="16" spans="1:7" x14ac:dyDescent="0.25">
      <c r="A16" s="169"/>
      <c r="B16" s="197" t="s">
        <v>1535</v>
      </c>
      <c r="C16" s="861">
        <v>0</v>
      </c>
      <c r="D16" s="861">
        <v>0</v>
      </c>
      <c r="E16" s="861">
        <v>0</v>
      </c>
      <c r="F16" s="253">
        <f t="shared" si="0"/>
        <v>0</v>
      </c>
      <c r="G16" s="253">
        <f t="shared" si="1"/>
        <v>0</v>
      </c>
    </row>
    <row r="17" spans="1:7" x14ac:dyDescent="0.25">
      <c r="A17" s="169"/>
      <c r="B17" s="197" t="s">
        <v>1537</v>
      </c>
      <c r="C17" s="861">
        <v>0</v>
      </c>
      <c r="D17" s="861">
        <v>0</v>
      </c>
      <c r="E17" s="861">
        <v>0</v>
      </c>
      <c r="F17" s="253">
        <f t="shared" si="0"/>
        <v>0</v>
      </c>
      <c r="G17" s="253">
        <f t="shared" si="1"/>
        <v>0</v>
      </c>
    </row>
    <row r="18" spans="1:7" x14ac:dyDescent="0.25">
      <c r="A18" s="169"/>
      <c r="B18" s="197" t="s">
        <v>1539</v>
      </c>
      <c r="C18" s="861">
        <v>0</v>
      </c>
      <c r="D18" s="861">
        <v>0</v>
      </c>
      <c r="E18" s="861">
        <v>0</v>
      </c>
      <c r="F18" s="253">
        <f t="shared" si="0"/>
        <v>0</v>
      </c>
      <c r="G18" s="253">
        <f t="shared" si="1"/>
        <v>0</v>
      </c>
    </row>
    <row r="19" spans="1:7" x14ac:dyDescent="0.25">
      <c r="A19" s="169"/>
      <c r="B19" s="197" t="s">
        <v>1541</v>
      </c>
      <c r="C19" s="861">
        <v>0</v>
      </c>
      <c r="D19" s="861">
        <v>0</v>
      </c>
      <c r="E19" s="861">
        <v>0</v>
      </c>
      <c r="F19" s="253">
        <f t="shared" si="0"/>
        <v>0</v>
      </c>
      <c r="G19" s="253">
        <f t="shared" si="1"/>
        <v>0</v>
      </c>
    </row>
    <row r="20" spans="1:7" x14ac:dyDescent="0.25">
      <c r="A20" s="169"/>
      <c r="B20" s="195"/>
      <c r="C20" s="254"/>
      <c r="D20" s="254"/>
      <c r="E20" s="254"/>
      <c r="F20" s="254"/>
      <c r="G20" s="254"/>
    </row>
    <row r="21" spans="1:7" x14ac:dyDescent="0.25">
      <c r="A21" s="169"/>
      <c r="B21" s="196" t="s">
        <v>1546</v>
      </c>
      <c r="C21" s="287">
        <f>SUM(C22:C30)</f>
        <v>171379.84999999998</v>
      </c>
      <c r="D21" s="287">
        <f>SUM(D22:D30)</f>
        <v>-68503</v>
      </c>
      <c r="E21" s="287">
        <f>SUM(E22:E30)</f>
        <v>0</v>
      </c>
      <c r="F21" s="287">
        <f>SUM(F22:F30)</f>
        <v>102876.84999999998</v>
      </c>
      <c r="G21" s="287">
        <f>SUM(G22:G30)</f>
        <v>-68503</v>
      </c>
    </row>
    <row r="22" spans="1:7" x14ac:dyDescent="0.25">
      <c r="A22" s="169"/>
      <c r="B22" s="197" t="s">
        <v>1547</v>
      </c>
      <c r="C22" s="861">
        <v>0</v>
      </c>
      <c r="D22" s="861">
        <v>0</v>
      </c>
      <c r="E22" s="861">
        <v>0</v>
      </c>
      <c r="F22" s="253">
        <f t="shared" ref="F22:F30" si="2">+C22+D22-E22</f>
        <v>0</v>
      </c>
      <c r="G22" s="253">
        <f t="shared" ref="G22:G30" si="3">+F22-C22</f>
        <v>0</v>
      </c>
    </row>
    <row r="23" spans="1:7" x14ac:dyDescent="0.25">
      <c r="A23" s="169"/>
      <c r="B23" s="197" t="s">
        <v>1549</v>
      </c>
      <c r="C23" s="861">
        <v>0</v>
      </c>
      <c r="D23" s="861">
        <v>0</v>
      </c>
      <c r="E23" s="861">
        <v>0</v>
      </c>
      <c r="F23" s="253">
        <f t="shared" si="2"/>
        <v>0</v>
      </c>
      <c r="G23" s="253">
        <f t="shared" si="3"/>
        <v>0</v>
      </c>
    </row>
    <row r="24" spans="1:7" x14ac:dyDescent="0.25">
      <c r="A24" s="169"/>
      <c r="B24" s="197" t="s">
        <v>1551</v>
      </c>
      <c r="C24" s="861">
        <v>0</v>
      </c>
      <c r="D24" s="861">
        <v>0</v>
      </c>
      <c r="E24" s="861">
        <v>0</v>
      </c>
      <c r="F24" s="253">
        <f t="shared" si="2"/>
        <v>0</v>
      </c>
      <c r="G24" s="253">
        <f t="shared" si="3"/>
        <v>0</v>
      </c>
    </row>
    <row r="25" spans="1:7" x14ac:dyDescent="0.25">
      <c r="A25" s="169"/>
      <c r="B25" s="197" t="s">
        <v>1553</v>
      </c>
      <c r="C25" s="861">
        <v>322609.67</v>
      </c>
      <c r="D25" s="861">
        <v>-68503</v>
      </c>
      <c r="E25" s="861">
        <v>0</v>
      </c>
      <c r="F25" s="253">
        <f t="shared" si="2"/>
        <v>254106.66999999998</v>
      </c>
      <c r="G25" s="253">
        <f t="shared" si="3"/>
        <v>-68503</v>
      </c>
    </row>
    <row r="26" spans="1:7" x14ac:dyDescent="0.25">
      <c r="A26" s="169"/>
      <c r="B26" s="197" t="s">
        <v>1555</v>
      </c>
      <c r="C26" s="861">
        <v>0</v>
      </c>
      <c r="D26" s="861">
        <v>0</v>
      </c>
      <c r="E26" s="861">
        <v>0</v>
      </c>
      <c r="F26" s="253">
        <f t="shared" si="2"/>
        <v>0</v>
      </c>
      <c r="G26" s="253">
        <f t="shared" si="3"/>
        <v>0</v>
      </c>
    </row>
    <row r="27" spans="1:7" x14ac:dyDescent="0.25">
      <c r="A27" s="169"/>
      <c r="B27" s="197" t="s">
        <v>1557</v>
      </c>
      <c r="C27" s="253">
        <v>-151229.82</v>
      </c>
      <c r="D27" s="861">
        <v>0</v>
      </c>
      <c r="E27" s="861">
        <v>0</v>
      </c>
      <c r="F27" s="253">
        <f t="shared" si="2"/>
        <v>-151229.82</v>
      </c>
      <c r="G27" s="253">
        <f t="shared" si="3"/>
        <v>0</v>
      </c>
    </row>
    <row r="28" spans="1:7" x14ac:dyDescent="0.25">
      <c r="A28" s="169"/>
      <c r="B28" s="197" t="s">
        <v>1559</v>
      </c>
      <c r="C28" s="861">
        <v>0</v>
      </c>
      <c r="D28" s="861">
        <v>0</v>
      </c>
      <c r="E28" s="861">
        <v>0</v>
      </c>
      <c r="F28" s="253">
        <f t="shared" si="2"/>
        <v>0</v>
      </c>
      <c r="G28" s="253">
        <f t="shared" si="3"/>
        <v>0</v>
      </c>
    </row>
    <row r="29" spans="1:7" x14ac:dyDescent="0.25">
      <c r="A29" s="169"/>
      <c r="B29" s="197" t="s">
        <v>1561</v>
      </c>
      <c r="C29" s="861">
        <v>0</v>
      </c>
      <c r="D29" s="861">
        <v>0</v>
      </c>
      <c r="E29" s="861">
        <v>0</v>
      </c>
      <c r="F29" s="253">
        <f t="shared" si="2"/>
        <v>0</v>
      </c>
      <c r="G29" s="253">
        <f t="shared" si="3"/>
        <v>0</v>
      </c>
    </row>
    <row r="30" spans="1:7" x14ac:dyDescent="0.25">
      <c r="A30" s="169"/>
      <c r="B30" s="197" t="s">
        <v>1563</v>
      </c>
      <c r="C30" s="861">
        <v>0</v>
      </c>
      <c r="D30" s="861">
        <v>0</v>
      </c>
      <c r="E30" s="861">
        <v>0</v>
      </c>
      <c r="F30" s="253">
        <f t="shared" si="2"/>
        <v>0</v>
      </c>
      <c r="G30" s="253">
        <f t="shared" si="3"/>
        <v>0</v>
      </c>
    </row>
    <row r="31" spans="1:7" x14ac:dyDescent="0.25">
      <c r="A31" s="171"/>
      <c r="B31" s="172"/>
      <c r="C31" s="193"/>
      <c r="D31" s="193"/>
      <c r="E31" s="193"/>
      <c r="F31" s="193"/>
      <c r="G31" s="193"/>
    </row>
    <row r="32" spans="1:7" x14ac:dyDescent="0.25">
      <c r="B32" s="203" t="s">
        <v>16</v>
      </c>
      <c r="C32" s="203"/>
      <c r="D32" s="203"/>
    </row>
    <row r="38" spans="2:7" ht="18" x14ac:dyDescent="0.25">
      <c r="B38" s="806" t="s">
        <v>2478</v>
      </c>
      <c r="C38" s="156"/>
      <c r="D38" s="156"/>
      <c r="E38" s="937" t="s">
        <v>2479</v>
      </c>
      <c r="F38" s="937"/>
      <c r="G38" s="937"/>
    </row>
    <row r="39" spans="2:7" ht="15.75" x14ac:dyDescent="0.25">
      <c r="B39" s="142" t="s">
        <v>2356</v>
      </c>
      <c r="E39" s="893" t="s">
        <v>2480</v>
      </c>
      <c r="F39" s="893"/>
      <c r="G39" s="893"/>
    </row>
  </sheetData>
  <mergeCells count="10">
    <mergeCell ref="E38:G38"/>
    <mergeCell ref="E39:G39"/>
    <mergeCell ref="A1:G1"/>
    <mergeCell ref="A2:G2"/>
    <mergeCell ref="A6:B8"/>
    <mergeCell ref="C6:C7"/>
    <mergeCell ref="D6:D7"/>
    <mergeCell ref="E6:E7"/>
    <mergeCell ref="F6:F7"/>
    <mergeCell ref="G6:G7"/>
  </mergeCells>
  <pageMargins left="0.78740157499999996" right="0.78740157499999996" top="0.98425196900000012" bottom="0.98425196900000012" header="0" footer="0"/>
  <pageSetup scale="5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K249"/>
  <sheetViews>
    <sheetView topLeftCell="S219" workbookViewId="0">
      <selection activeCell="N1" sqref="N1:N1048576"/>
    </sheetView>
  </sheetViews>
  <sheetFormatPr baseColWidth="10" defaultRowHeight="12.75" x14ac:dyDescent="0.2"/>
  <cols>
    <col min="1" max="2" width="13.7109375" style="47" customWidth="1"/>
    <col min="3" max="3" width="32" style="47" customWidth="1"/>
    <col min="4" max="9" width="13.7109375" style="47" customWidth="1"/>
    <col min="10" max="10" width="1.28515625" style="102" customWidth="1"/>
    <col min="11" max="11" width="12.28515625" style="47" customWidth="1"/>
    <col min="12" max="12" width="28.85546875" style="47" customWidth="1"/>
    <col min="13" max="13" width="11.7109375" style="47" customWidth="1"/>
    <col min="14" max="15" width="9.140625" style="47" customWidth="1"/>
    <col min="16" max="16" width="12.28515625" style="47" customWidth="1"/>
    <col min="17" max="17" width="9.140625" style="47" customWidth="1"/>
    <col min="18" max="18" width="12.28515625" style="47" customWidth="1"/>
    <col min="19" max="19" width="1.28515625" style="102" customWidth="1"/>
    <col min="20" max="20" width="9.140625" style="47" customWidth="1"/>
    <col min="21" max="21" width="22.42578125" style="47" customWidth="1"/>
    <col min="22" max="22" width="9.140625" style="105" customWidth="1"/>
    <col min="23" max="23" width="11.7109375" style="47" bestFit="1" customWidth="1"/>
    <col min="24" max="24" width="9.140625" style="47" customWidth="1"/>
    <col min="25" max="27" width="11.7109375" style="47" bestFit="1" customWidth="1"/>
    <col min="28" max="28" width="1.28515625" style="102" customWidth="1"/>
    <col min="29" max="29" width="15.140625" style="47" customWidth="1"/>
    <col min="30" max="30" width="50.28515625" style="47" customWidth="1"/>
    <col min="31" max="31" width="9.140625" style="105" customWidth="1"/>
    <col min="32" max="251" width="9.140625" style="47" customWidth="1"/>
    <col min="252" max="252" width="13.7109375" style="47" customWidth="1"/>
    <col min="253" max="253" width="32" style="47" customWidth="1"/>
    <col min="254" max="259" width="13.7109375" style="47" customWidth="1"/>
    <col min="260" max="507" width="9.140625" style="47" customWidth="1"/>
    <col min="508" max="508" width="13.7109375" style="47" customWidth="1"/>
    <col min="509" max="509" width="32" style="47" customWidth="1"/>
    <col min="510" max="515" width="13.7109375" style="47" customWidth="1"/>
    <col min="516" max="763" width="9.140625" style="47" customWidth="1"/>
    <col min="764" max="764" width="13.7109375" style="47" customWidth="1"/>
    <col min="765" max="765" width="32" style="47" customWidth="1"/>
    <col min="766" max="771" width="13.7109375" style="47" customWidth="1"/>
    <col min="772" max="1019" width="9.140625" style="47" customWidth="1"/>
    <col min="1020" max="1020" width="13.7109375" style="47" customWidth="1"/>
    <col min="1021" max="1021" width="32" style="47" customWidth="1"/>
    <col min="1022" max="1027" width="13.7109375" style="47" customWidth="1"/>
    <col min="1028" max="1275" width="9.140625" style="47" customWidth="1"/>
    <col min="1276" max="1276" width="13.7109375" style="47" customWidth="1"/>
    <col min="1277" max="1277" width="32" style="47" customWidth="1"/>
    <col min="1278" max="1283" width="13.7109375" style="47" customWidth="1"/>
    <col min="1284" max="1531" width="9.140625" style="47" customWidth="1"/>
    <col min="1532" max="1532" width="13.7109375" style="47" customWidth="1"/>
    <col min="1533" max="1533" width="32" style="47" customWidth="1"/>
    <col min="1534" max="1539" width="13.7109375" style="47" customWidth="1"/>
    <col min="1540" max="1787" width="9.140625" style="47" customWidth="1"/>
    <col min="1788" max="1788" width="13.7109375" style="47" customWidth="1"/>
    <col min="1789" max="1789" width="32" style="47" customWidth="1"/>
    <col min="1790" max="1795" width="13.7109375" style="47" customWidth="1"/>
    <col min="1796" max="2043" width="9.140625" style="47" customWidth="1"/>
    <col min="2044" max="2044" width="13.7109375" style="47" customWidth="1"/>
    <col min="2045" max="2045" width="32" style="47" customWidth="1"/>
    <col min="2046" max="2051" width="13.7109375" style="47" customWidth="1"/>
    <col min="2052" max="2299" width="9.140625" style="47" customWidth="1"/>
    <col min="2300" max="2300" width="13.7109375" style="47" customWidth="1"/>
    <col min="2301" max="2301" width="32" style="47" customWidth="1"/>
    <col min="2302" max="2307" width="13.7109375" style="47" customWidth="1"/>
    <col min="2308" max="2555" width="9.140625" style="47" customWidth="1"/>
    <col min="2556" max="2556" width="13.7109375" style="47" customWidth="1"/>
    <col min="2557" max="2557" width="32" style="47" customWidth="1"/>
    <col min="2558" max="2563" width="13.7109375" style="47" customWidth="1"/>
    <col min="2564" max="2811" width="9.140625" style="47" customWidth="1"/>
    <col min="2812" max="2812" width="13.7109375" style="47" customWidth="1"/>
    <col min="2813" max="2813" width="32" style="47" customWidth="1"/>
    <col min="2814" max="2819" width="13.7109375" style="47" customWidth="1"/>
    <col min="2820" max="3067" width="9.140625" style="47" customWidth="1"/>
    <col min="3068" max="3068" width="13.7109375" style="47" customWidth="1"/>
    <col min="3069" max="3069" width="32" style="47" customWidth="1"/>
    <col min="3070" max="3075" width="13.7109375" style="47" customWidth="1"/>
    <col min="3076" max="3323" width="9.140625" style="47" customWidth="1"/>
    <col min="3324" max="3324" width="13.7109375" style="47" customWidth="1"/>
    <col min="3325" max="3325" width="32" style="47" customWidth="1"/>
    <col min="3326" max="3331" width="13.7109375" style="47" customWidth="1"/>
    <col min="3332" max="3579" width="9.140625" style="47" customWidth="1"/>
    <col min="3580" max="3580" width="13.7109375" style="47" customWidth="1"/>
    <col min="3581" max="3581" width="32" style="47" customWidth="1"/>
    <col min="3582" max="3587" width="13.7109375" style="47" customWidth="1"/>
    <col min="3588" max="3835" width="9.140625" style="47" customWidth="1"/>
    <col min="3836" max="3836" width="13.7109375" style="47" customWidth="1"/>
    <col min="3837" max="3837" width="32" style="47" customWidth="1"/>
    <col min="3838" max="3843" width="13.7109375" style="47" customWidth="1"/>
    <col min="3844" max="4091" width="9.140625" style="47" customWidth="1"/>
    <col min="4092" max="4092" width="13.7109375" style="47" customWidth="1"/>
    <col min="4093" max="4093" width="32" style="47" customWidth="1"/>
    <col min="4094" max="4099" width="13.7109375" style="47" customWidth="1"/>
    <col min="4100" max="4347" width="9.140625" style="47" customWidth="1"/>
    <col min="4348" max="4348" width="13.7109375" style="47" customWidth="1"/>
    <col min="4349" max="4349" width="32" style="47" customWidth="1"/>
    <col min="4350" max="4355" width="13.7109375" style="47" customWidth="1"/>
    <col min="4356" max="4603" width="9.140625" style="47" customWidth="1"/>
    <col min="4604" max="4604" width="13.7109375" style="47" customWidth="1"/>
    <col min="4605" max="4605" width="32" style="47" customWidth="1"/>
    <col min="4606" max="4611" width="13.7109375" style="47" customWidth="1"/>
    <col min="4612" max="4859" width="9.140625" style="47" customWidth="1"/>
    <col min="4860" max="4860" width="13.7109375" style="47" customWidth="1"/>
    <col min="4861" max="4861" width="32" style="47" customWidth="1"/>
    <col min="4862" max="4867" width="13.7109375" style="47" customWidth="1"/>
    <col min="4868" max="5115" width="9.140625" style="47" customWidth="1"/>
    <col min="5116" max="5116" width="13.7109375" style="47" customWidth="1"/>
    <col min="5117" max="5117" width="32" style="47" customWidth="1"/>
    <col min="5118" max="5123" width="13.7109375" style="47" customWidth="1"/>
    <col min="5124" max="5371" width="9.140625" style="47" customWidth="1"/>
    <col min="5372" max="5372" width="13.7109375" style="47" customWidth="1"/>
    <col min="5373" max="5373" width="32" style="47" customWidth="1"/>
    <col min="5374" max="5379" width="13.7109375" style="47" customWidth="1"/>
    <col min="5380" max="5627" width="9.140625" style="47" customWidth="1"/>
    <col min="5628" max="5628" width="13.7109375" style="47" customWidth="1"/>
    <col min="5629" max="5629" width="32" style="47" customWidth="1"/>
    <col min="5630" max="5635" width="13.7109375" style="47" customWidth="1"/>
    <col min="5636" max="5883" width="9.140625" style="47" customWidth="1"/>
    <col min="5884" max="5884" width="13.7109375" style="47" customWidth="1"/>
    <col min="5885" max="5885" width="32" style="47" customWidth="1"/>
    <col min="5886" max="5891" width="13.7109375" style="47" customWidth="1"/>
    <col min="5892" max="6139" width="9.140625" style="47" customWidth="1"/>
    <col min="6140" max="6140" width="13.7109375" style="47" customWidth="1"/>
    <col min="6141" max="6141" width="32" style="47" customWidth="1"/>
    <col min="6142" max="6147" width="13.7109375" style="47" customWidth="1"/>
    <col min="6148" max="6395" width="9.140625" style="47" customWidth="1"/>
    <col min="6396" max="6396" width="13.7109375" style="47" customWidth="1"/>
    <col min="6397" max="6397" width="32" style="47" customWidth="1"/>
    <col min="6398" max="6403" width="13.7109375" style="47" customWidth="1"/>
    <col min="6404" max="6651" width="9.140625" style="47" customWidth="1"/>
    <col min="6652" max="6652" width="13.7109375" style="47" customWidth="1"/>
    <col min="6653" max="6653" width="32" style="47" customWidth="1"/>
    <col min="6654" max="6659" width="13.7109375" style="47" customWidth="1"/>
    <col min="6660" max="6907" width="9.140625" style="47" customWidth="1"/>
    <col min="6908" max="6908" width="13.7109375" style="47" customWidth="1"/>
    <col min="6909" max="6909" width="32" style="47" customWidth="1"/>
    <col min="6910" max="6915" width="13.7109375" style="47" customWidth="1"/>
    <col min="6916" max="7163" width="9.140625" style="47" customWidth="1"/>
    <col min="7164" max="7164" width="13.7109375" style="47" customWidth="1"/>
    <col min="7165" max="7165" width="32" style="47" customWidth="1"/>
    <col min="7166" max="7171" width="13.7109375" style="47" customWidth="1"/>
    <col min="7172" max="7419" width="9.140625" style="47" customWidth="1"/>
    <col min="7420" max="7420" width="13.7109375" style="47" customWidth="1"/>
    <col min="7421" max="7421" width="32" style="47" customWidth="1"/>
    <col min="7422" max="7427" width="13.7109375" style="47" customWidth="1"/>
    <col min="7428" max="7675" width="9.140625" style="47" customWidth="1"/>
    <col min="7676" max="7676" width="13.7109375" style="47" customWidth="1"/>
    <col min="7677" max="7677" width="32" style="47" customWidth="1"/>
    <col min="7678" max="7683" width="13.7109375" style="47" customWidth="1"/>
    <col min="7684" max="7931" width="9.140625" style="47" customWidth="1"/>
    <col min="7932" max="7932" width="13.7109375" style="47" customWidth="1"/>
    <col min="7933" max="7933" width="32" style="47" customWidth="1"/>
    <col min="7934" max="7939" width="13.7109375" style="47" customWidth="1"/>
    <col min="7940" max="8187" width="9.140625" style="47" customWidth="1"/>
    <col min="8188" max="8188" width="13.7109375" style="47" customWidth="1"/>
    <col min="8189" max="8189" width="32" style="47" customWidth="1"/>
    <col min="8190" max="8195" width="13.7109375" style="47" customWidth="1"/>
    <col min="8196" max="8443" width="9.140625" style="47" customWidth="1"/>
    <col min="8444" max="8444" width="13.7109375" style="47" customWidth="1"/>
    <col min="8445" max="8445" width="32" style="47" customWidth="1"/>
    <col min="8446" max="8451" width="13.7109375" style="47" customWidth="1"/>
    <col min="8452" max="8699" width="9.140625" style="47" customWidth="1"/>
    <col min="8700" max="8700" width="13.7109375" style="47" customWidth="1"/>
    <col min="8701" max="8701" width="32" style="47" customWidth="1"/>
    <col min="8702" max="8707" width="13.7109375" style="47" customWidth="1"/>
    <col min="8708" max="8955" width="9.140625" style="47" customWidth="1"/>
    <col min="8956" max="8956" width="13.7109375" style="47" customWidth="1"/>
    <col min="8957" max="8957" width="32" style="47" customWidth="1"/>
    <col min="8958" max="8963" width="13.7109375" style="47" customWidth="1"/>
    <col min="8964" max="9211" width="9.140625" style="47" customWidth="1"/>
    <col min="9212" max="9212" width="13.7109375" style="47" customWidth="1"/>
    <col min="9213" max="9213" width="32" style="47" customWidth="1"/>
    <col min="9214" max="9219" width="13.7109375" style="47" customWidth="1"/>
    <col min="9220" max="9467" width="9.140625" style="47" customWidth="1"/>
    <col min="9468" max="9468" width="13.7109375" style="47" customWidth="1"/>
    <col min="9469" max="9469" width="32" style="47" customWidth="1"/>
    <col min="9470" max="9475" width="13.7109375" style="47" customWidth="1"/>
    <col min="9476" max="9723" width="9.140625" style="47" customWidth="1"/>
    <col min="9724" max="9724" width="13.7109375" style="47" customWidth="1"/>
    <col min="9725" max="9725" width="32" style="47" customWidth="1"/>
    <col min="9726" max="9731" width="13.7109375" style="47" customWidth="1"/>
    <col min="9732" max="9979" width="9.140625" style="47" customWidth="1"/>
    <col min="9980" max="9980" width="13.7109375" style="47" customWidth="1"/>
    <col min="9981" max="9981" width="32" style="47" customWidth="1"/>
    <col min="9982" max="9987" width="13.7109375" style="47" customWidth="1"/>
    <col min="9988" max="10235" width="9.140625" style="47" customWidth="1"/>
    <col min="10236" max="10236" width="13.7109375" style="47" customWidth="1"/>
    <col min="10237" max="10237" width="32" style="47" customWidth="1"/>
    <col min="10238" max="10243" width="13.7109375" style="47" customWidth="1"/>
    <col min="10244" max="10491" width="9.140625" style="47" customWidth="1"/>
    <col min="10492" max="10492" width="13.7109375" style="47" customWidth="1"/>
    <col min="10493" max="10493" width="32" style="47" customWidth="1"/>
    <col min="10494" max="10499" width="13.7109375" style="47" customWidth="1"/>
    <col min="10500" max="10747" width="9.140625" style="47" customWidth="1"/>
    <col min="10748" max="10748" width="13.7109375" style="47" customWidth="1"/>
    <col min="10749" max="10749" width="32" style="47" customWidth="1"/>
    <col min="10750" max="10755" width="13.7109375" style="47" customWidth="1"/>
    <col min="10756" max="11003" width="9.140625" style="47" customWidth="1"/>
    <col min="11004" max="11004" width="13.7109375" style="47" customWidth="1"/>
    <col min="11005" max="11005" width="32" style="47" customWidth="1"/>
    <col min="11006" max="11011" width="13.7109375" style="47" customWidth="1"/>
    <col min="11012" max="11259" width="9.140625" style="47" customWidth="1"/>
    <col min="11260" max="11260" width="13.7109375" style="47" customWidth="1"/>
    <col min="11261" max="11261" width="32" style="47" customWidth="1"/>
    <col min="11262" max="11267" width="13.7109375" style="47" customWidth="1"/>
    <col min="11268" max="11515" width="9.140625" style="47" customWidth="1"/>
    <col min="11516" max="11516" width="13.7109375" style="47" customWidth="1"/>
    <col min="11517" max="11517" width="32" style="47" customWidth="1"/>
    <col min="11518" max="11523" width="13.7109375" style="47" customWidth="1"/>
    <col min="11524" max="11771" width="9.140625" style="47" customWidth="1"/>
    <col min="11772" max="11772" width="13.7109375" style="47" customWidth="1"/>
    <col min="11773" max="11773" width="32" style="47" customWidth="1"/>
    <col min="11774" max="11779" width="13.7109375" style="47" customWidth="1"/>
    <col min="11780" max="12027" width="9.140625" style="47" customWidth="1"/>
    <col min="12028" max="12028" width="13.7109375" style="47" customWidth="1"/>
    <col min="12029" max="12029" width="32" style="47" customWidth="1"/>
    <col min="12030" max="12035" width="13.7109375" style="47" customWidth="1"/>
    <col min="12036" max="12283" width="9.140625" style="47" customWidth="1"/>
    <col min="12284" max="12284" width="13.7109375" style="47" customWidth="1"/>
    <col min="12285" max="12285" width="32" style="47" customWidth="1"/>
    <col min="12286" max="12291" width="13.7109375" style="47" customWidth="1"/>
    <col min="12292" max="12539" width="9.140625" style="47" customWidth="1"/>
    <col min="12540" max="12540" width="13.7109375" style="47" customWidth="1"/>
    <col min="12541" max="12541" width="32" style="47" customWidth="1"/>
    <col min="12542" max="12547" width="13.7109375" style="47" customWidth="1"/>
    <col min="12548" max="12795" width="9.140625" style="47" customWidth="1"/>
    <col min="12796" max="12796" width="13.7109375" style="47" customWidth="1"/>
    <col min="12797" max="12797" width="32" style="47" customWidth="1"/>
    <col min="12798" max="12803" width="13.7109375" style="47" customWidth="1"/>
    <col min="12804" max="13051" width="9.140625" style="47" customWidth="1"/>
    <col min="13052" max="13052" width="13.7109375" style="47" customWidth="1"/>
    <col min="13053" max="13053" width="32" style="47" customWidth="1"/>
    <col min="13054" max="13059" width="13.7109375" style="47" customWidth="1"/>
    <col min="13060" max="13307" width="9.140625" style="47" customWidth="1"/>
    <col min="13308" max="13308" width="13.7109375" style="47" customWidth="1"/>
    <col min="13309" max="13309" width="32" style="47" customWidth="1"/>
    <col min="13310" max="13315" width="13.7109375" style="47" customWidth="1"/>
    <col min="13316" max="13563" width="9.140625" style="47" customWidth="1"/>
    <col min="13564" max="13564" width="13.7109375" style="47" customWidth="1"/>
    <col min="13565" max="13565" width="32" style="47" customWidth="1"/>
    <col min="13566" max="13571" width="13.7109375" style="47" customWidth="1"/>
    <col min="13572" max="13819" width="9.140625" style="47" customWidth="1"/>
    <col min="13820" max="13820" width="13.7109375" style="47" customWidth="1"/>
    <col min="13821" max="13821" width="32" style="47" customWidth="1"/>
    <col min="13822" max="13827" width="13.7109375" style="47" customWidth="1"/>
    <col min="13828" max="14075" width="9.140625" style="47" customWidth="1"/>
    <col min="14076" max="14076" width="13.7109375" style="47" customWidth="1"/>
    <col min="14077" max="14077" width="32" style="47" customWidth="1"/>
    <col min="14078" max="14083" width="13.7109375" style="47" customWidth="1"/>
    <col min="14084" max="14331" width="9.140625" style="47" customWidth="1"/>
    <col min="14332" max="14332" width="13.7109375" style="47" customWidth="1"/>
    <col min="14333" max="14333" width="32" style="47" customWidth="1"/>
    <col min="14334" max="14339" width="13.7109375" style="47" customWidth="1"/>
    <col min="14340" max="14587" width="9.140625" style="47" customWidth="1"/>
    <col min="14588" max="14588" width="13.7109375" style="47" customWidth="1"/>
    <col min="14589" max="14589" width="32" style="47" customWidth="1"/>
    <col min="14590" max="14595" width="13.7109375" style="47" customWidth="1"/>
    <col min="14596" max="14843" width="9.140625" style="47" customWidth="1"/>
    <col min="14844" max="14844" width="13.7109375" style="47" customWidth="1"/>
    <col min="14845" max="14845" width="32" style="47" customWidth="1"/>
    <col min="14846" max="14851" width="13.7109375" style="47" customWidth="1"/>
    <col min="14852" max="15099" width="9.140625" style="47" customWidth="1"/>
    <col min="15100" max="15100" width="13.7109375" style="47" customWidth="1"/>
    <col min="15101" max="15101" width="32" style="47" customWidth="1"/>
    <col min="15102" max="15107" width="13.7109375" style="47" customWidth="1"/>
    <col min="15108" max="15355" width="9.140625" style="47" customWidth="1"/>
    <col min="15356" max="15356" width="13.7109375" style="47" customWidth="1"/>
    <col min="15357" max="15357" width="32" style="47" customWidth="1"/>
    <col min="15358" max="15363" width="13.7109375" style="47" customWidth="1"/>
    <col min="15364" max="15611" width="9.140625" style="47" customWidth="1"/>
    <col min="15612" max="15612" width="13.7109375" style="47" customWidth="1"/>
    <col min="15613" max="15613" width="32" style="47" customWidth="1"/>
    <col min="15614" max="15619" width="13.7109375" style="47" customWidth="1"/>
    <col min="15620" max="15867" width="9.140625" style="47" customWidth="1"/>
    <col min="15868" max="15868" width="13.7109375" style="47" customWidth="1"/>
    <col min="15869" max="15869" width="32" style="47" customWidth="1"/>
    <col min="15870" max="15875" width="13.7109375" style="47" customWidth="1"/>
    <col min="15876" max="16123" width="9.140625" style="47" customWidth="1"/>
    <col min="16124" max="16124" width="13.7109375" style="47" customWidth="1"/>
    <col min="16125" max="16125" width="32" style="47" customWidth="1"/>
    <col min="16126" max="16131" width="13.7109375" style="47" customWidth="1"/>
    <col min="16132" max="16384" width="9.140625" style="47" customWidth="1"/>
  </cols>
  <sheetData>
    <row r="1" spans="1:37" ht="24" customHeight="1" x14ac:dyDescent="0.2">
      <c r="A1" s="45" t="s">
        <v>432</v>
      </c>
      <c r="B1" s="46"/>
      <c r="E1" s="48" t="s">
        <v>32</v>
      </c>
      <c r="I1" s="89" t="s">
        <v>433</v>
      </c>
    </row>
    <row r="2" spans="1:37" ht="24" customHeight="1" x14ac:dyDescent="0.2">
      <c r="A2" s="48" t="s">
        <v>1088</v>
      </c>
      <c r="B2" s="49"/>
      <c r="I2" s="89" t="s">
        <v>1089</v>
      </c>
      <c r="K2" s="891" t="s">
        <v>1497</v>
      </c>
      <c r="L2" s="892"/>
      <c r="M2" s="892"/>
      <c r="N2" s="892"/>
      <c r="O2" s="892"/>
      <c r="P2" s="892"/>
      <c r="Q2" s="892"/>
      <c r="R2" s="892"/>
      <c r="T2" s="891" t="s">
        <v>1498</v>
      </c>
      <c r="U2" s="892"/>
      <c r="V2" s="892"/>
      <c r="W2" s="892"/>
      <c r="X2" s="892"/>
      <c r="Y2" s="892"/>
      <c r="Z2" s="892"/>
      <c r="AA2" s="892"/>
      <c r="AC2" s="891" t="s">
        <v>1509</v>
      </c>
      <c r="AD2" s="892"/>
      <c r="AE2" s="892"/>
      <c r="AF2" s="892"/>
      <c r="AG2" s="892"/>
      <c r="AH2" s="892"/>
      <c r="AI2" s="892"/>
      <c r="AJ2" s="892"/>
      <c r="AK2" s="892"/>
    </row>
    <row r="3" spans="1:37" ht="12" customHeight="1" x14ac:dyDescent="0.2">
      <c r="A3" s="50"/>
      <c r="B3" s="50"/>
      <c r="C3" s="50"/>
      <c r="D3" s="50"/>
      <c r="E3" s="50"/>
      <c r="F3" s="50"/>
      <c r="G3" s="50"/>
      <c r="H3" s="50"/>
      <c r="I3" s="50"/>
    </row>
    <row r="4" spans="1:37" ht="12" customHeight="1" x14ac:dyDescent="0.2">
      <c r="A4" s="50"/>
      <c r="B4" s="50"/>
      <c r="C4" s="50"/>
      <c r="D4" s="50"/>
      <c r="E4" s="50"/>
      <c r="F4" s="50"/>
      <c r="G4" s="50"/>
      <c r="H4" s="50"/>
      <c r="I4" s="50"/>
    </row>
    <row r="5" spans="1:37" ht="20.100000000000001" customHeight="1" x14ac:dyDescent="0.2">
      <c r="A5" s="51" t="s">
        <v>434</v>
      </c>
      <c r="B5" s="51"/>
      <c r="C5" s="51" t="s">
        <v>435</v>
      </c>
      <c r="D5" s="90" t="s">
        <v>436</v>
      </c>
      <c r="E5" s="51" t="s">
        <v>437</v>
      </c>
      <c r="F5" s="53"/>
      <c r="G5" s="53"/>
      <c r="H5" s="90" t="s">
        <v>436</v>
      </c>
      <c r="I5" s="51" t="s">
        <v>438</v>
      </c>
    </row>
    <row r="6" spans="1:37" ht="20.100000000000001" customHeight="1" x14ac:dyDescent="0.2">
      <c r="A6" s="53"/>
      <c r="B6" s="53"/>
      <c r="C6" s="53"/>
      <c r="D6" s="51" t="s">
        <v>439</v>
      </c>
      <c r="E6" s="90" t="s">
        <v>440</v>
      </c>
      <c r="F6" s="91" t="s">
        <v>441</v>
      </c>
      <c r="G6" s="91" t="s">
        <v>442</v>
      </c>
      <c r="H6" s="51" t="s">
        <v>439</v>
      </c>
      <c r="I6" s="90" t="s">
        <v>440</v>
      </c>
    </row>
    <row r="7" spans="1:37" ht="12" customHeight="1" x14ac:dyDescent="0.2">
      <c r="A7" s="50"/>
      <c r="B7" s="50"/>
      <c r="C7" s="50"/>
      <c r="D7" s="50"/>
      <c r="E7" s="50"/>
      <c r="F7" s="50"/>
      <c r="G7" s="50"/>
      <c r="H7" s="50"/>
      <c r="I7" s="50"/>
    </row>
    <row r="8" spans="1:37" ht="20.100000000000001" customHeight="1" x14ac:dyDescent="0.2">
      <c r="A8" s="53" t="s">
        <v>1090</v>
      </c>
      <c r="B8" s="53"/>
      <c r="C8" s="53" t="s">
        <v>21</v>
      </c>
      <c r="D8" s="54">
        <v>4693212.91</v>
      </c>
      <c r="E8" s="53" t="s">
        <v>43</v>
      </c>
      <c r="F8" s="54">
        <v>595494.30000000005</v>
      </c>
      <c r="G8" s="54">
        <v>597331.22</v>
      </c>
      <c r="H8" s="54">
        <v>4691375.99</v>
      </c>
      <c r="I8" s="53" t="s">
        <v>43</v>
      </c>
      <c r="K8" s="96" t="s">
        <v>1090</v>
      </c>
      <c r="L8" s="96" t="s">
        <v>21</v>
      </c>
      <c r="M8" s="96"/>
      <c r="N8" s="97">
        <v>4693212.91</v>
      </c>
      <c r="O8" s="96" t="s">
        <v>43</v>
      </c>
      <c r="P8" s="97">
        <v>705073.85</v>
      </c>
      <c r="Q8" s="97">
        <v>708829.81</v>
      </c>
      <c r="R8" s="97">
        <v>4689456.95</v>
      </c>
      <c r="T8" s="108" t="s">
        <v>1090</v>
      </c>
      <c r="U8" s="108" t="s">
        <v>21</v>
      </c>
      <c r="V8" s="108"/>
      <c r="W8" s="109">
        <v>4693212.91</v>
      </c>
      <c r="X8" s="108" t="s">
        <v>43</v>
      </c>
      <c r="Y8" s="109">
        <v>791114.84</v>
      </c>
      <c r="Z8" s="109">
        <v>797341.02</v>
      </c>
      <c r="AA8" s="109">
        <v>4686986.7300000004</v>
      </c>
      <c r="AC8" s="103" t="s">
        <v>1090</v>
      </c>
      <c r="AD8" s="103" t="s">
        <v>21</v>
      </c>
      <c r="AE8" s="103"/>
      <c r="AF8" s="104">
        <v>4686986.7300000004</v>
      </c>
      <c r="AG8" s="103" t="s">
        <v>43</v>
      </c>
      <c r="AH8" s="104">
        <v>356825.02</v>
      </c>
      <c r="AI8" s="104">
        <v>312657.84000000003</v>
      </c>
      <c r="AJ8" s="104">
        <v>4731153.91</v>
      </c>
      <c r="AK8" s="103" t="s">
        <v>43</v>
      </c>
    </row>
    <row r="9" spans="1:37" ht="20.100000000000001" customHeight="1" x14ac:dyDescent="0.2">
      <c r="A9" s="51" t="s">
        <v>1091</v>
      </c>
      <c r="B9" s="51"/>
      <c r="C9" s="51" t="s">
        <v>1092</v>
      </c>
      <c r="D9" s="52">
        <v>5007.9399999999996</v>
      </c>
      <c r="E9" s="51" t="s">
        <v>43</v>
      </c>
      <c r="F9" s="52">
        <v>0</v>
      </c>
      <c r="G9" s="52">
        <v>0</v>
      </c>
      <c r="H9" s="52">
        <v>5007.9399999999996</v>
      </c>
      <c r="I9" s="51" t="s">
        <v>43</v>
      </c>
      <c r="K9" s="98" t="s">
        <v>1091</v>
      </c>
      <c r="L9" s="98" t="s">
        <v>1092</v>
      </c>
      <c r="M9" s="98"/>
      <c r="N9" s="99">
        <v>5007.9399999999996</v>
      </c>
      <c r="O9" s="98" t="s">
        <v>43</v>
      </c>
      <c r="P9" s="99">
        <v>0</v>
      </c>
      <c r="Q9" s="99">
        <v>5000</v>
      </c>
      <c r="R9" s="99">
        <v>7.94</v>
      </c>
      <c r="T9" s="107" t="s">
        <v>1091</v>
      </c>
      <c r="U9" s="107" t="s">
        <v>1092</v>
      </c>
      <c r="V9" s="107"/>
      <c r="W9" s="110">
        <v>5007.9399999999996</v>
      </c>
      <c r="X9" s="107" t="s">
        <v>43</v>
      </c>
      <c r="Y9" s="110">
        <v>0</v>
      </c>
      <c r="Z9" s="110">
        <v>5000</v>
      </c>
      <c r="AA9" s="110">
        <v>7.94</v>
      </c>
      <c r="AC9" s="113" t="s">
        <v>1091</v>
      </c>
      <c r="AD9" s="113" t="s">
        <v>1092</v>
      </c>
      <c r="AE9" s="113"/>
      <c r="AF9" s="114">
        <v>7.94</v>
      </c>
      <c r="AG9" s="113" t="s">
        <v>43</v>
      </c>
      <c r="AH9" s="114">
        <v>0</v>
      </c>
      <c r="AI9" s="114">
        <v>0</v>
      </c>
      <c r="AJ9" s="114">
        <v>7.94</v>
      </c>
      <c r="AK9" s="113" t="s">
        <v>43</v>
      </c>
    </row>
    <row r="10" spans="1:37" ht="20.100000000000001" customHeight="1" x14ac:dyDescent="0.2">
      <c r="A10" s="53" t="s">
        <v>1093</v>
      </c>
      <c r="B10" s="53"/>
      <c r="C10" s="53" t="s">
        <v>1094</v>
      </c>
      <c r="D10" s="54">
        <v>5007.9399999999996</v>
      </c>
      <c r="E10" s="53" t="s">
        <v>43</v>
      </c>
      <c r="F10" s="54">
        <v>0</v>
      </c>
      <c r="G10" s="54">
        <v>0</v>
      </c>
      <c r="H10" s="54">
        <v>5007.9399999999996</v>
      </c>
      <c r="I10" s="53" t="s">
        <v>43</v>
      </c>
      <c r="K10" s="96" t="s">
        <v>1093</v>
      </c>
      <c r="L10" s="96" t="s">
        <v>1094</v>
      </c>
      <c r="M10" s="96"/>
      <c r="N10" s="97">
        <v>5007.9399999999996</v>
      </c>
      <c r="O10" s="96" t="s">
        <v>43</v>
      </c>
      <c r="P10" s="97">
        <v>0</v>
      </c>
      <c r="Q10" s="97">
        <v>5000</v>
      </c>
      <c r="R10" s="97">
        <v>7.94</v>
      </c>
      <c r="T10" s="108" t="s">
        <v>1093</v>
      </c>
      <c r="U10" s="108" t="s">
        <v>1094</v>
      </c>
      <c r="V10" s="108"/>
      <c r="W10" s="109">
        <v>5007.9399999999996</v>
      </c>
      <c r="X10" s="108" t="s">
        <v>43</v>
      </c>
      <c r="Y10" s="109">
        <v>0</v>
      </c>
      <c r="Z10" s="109">
        <v>5000</v>
      </c>
      <c r="AA10" s="109">
        <v>7.94</v>
      </c>
      <c r="AC10" s="103" t="s">
        <v>1093</v>
      </c>
      <c r="AD10" s="103" t="s">
        <v>1094</v>
      </c>
      <c r="AE10" s="103"/>
      <c r="AF10" s="104">
        <v>7.94</v>
      </c>
      <c r="AG10" s="103" t="s">
        <v>43</v>
      </c>
      <c r="AH10" s="104">
        <v>0</v>
      </c>
      <c r="AI10" s="104">
        <v>0</v>
      </c>
      <c r="AJ10" s="104">
        <v>7.94</v>
      </c>
      <c r="AK10" s="103" t="s">
        <v>43</v>
      </c>
    </row>
    <row r="11" spans="1:37" ht="20.100000000000001" customHeight="1" x14ac:dyDescent="0.2">
      <c r="A11" s="51" t="s">
        <v>1095</v>
      </c>
      <c r="B11" s="51"/>
      <c r="C11" s="51" t="s">
        <v>1096</v>
      </c>
      <c r="D11" s="52">
        <v>194.15</v>
      </c>
      <c r="E11" s="51" t="s">
        <v>43</v>
      </c>
      <c r="F11" s="52">
        <v>585494.30000000005</v>
      </c>
      <c r="G11" s="52">
        <v>578731.22</v>
      </c>
      <c r="H11" s="52">
        <v>6957.23</v>
      </c>
      <c r="I11" s="51" t="s">
        <v>43</v>
      </c>
      <c r="K11" s="98" t="s">
        <v>1095</v>
      </c>
      <c r="L11" s="98" t="s">
        <v>1096</v>
      </c>
      <c r="M11" s="98"/>
      <c r="N11" s="99">
        <v>194.15</v>
      </c>
      <c r="O11" s="98" t="s">
        <v>43</v>
      </c>
      <c r="P11" s="99">
        <v>690073.85</v>
      </c>
      <c r="Q11" s="99">
        <v>679930.9</v>
      </c>
      <c r="R11" s="99">
        <v>10337.1</v>
      </c>
      <c r="T11" s="107" t="s">
        <v>1095</v>
      </c>
      <c r="U11" s="107" t="s">
        <v>1096</v>
      </c>
      <c r="V11" s="107"/>
      <c r="W11" s="110">
        <v>194.15</v>
      </c>
      <c r="X11" s="107" t="s">
        <v>43</v>
      </c>
      <c r="Y11" s="110">
        <v>776114.84</v>
      </c>
      <c r="Z11" s="110">
        <v>768442.11</v>
      </c>
      <c r="AA11" s="110">
        <v>7866.88</v>
      </c>
      <c r="AC11" s="113" t="s">
        <v>1095</v>
      </c>
      <c r="AD11" s="113" t="s">
        <v>1096</v>
      </c>
      <c r="AE11" s="113"/>
      <c r="AF11" s="114">
        <v>7866.88</v>
      </c>
      <c r="AG11" s="113" t="s">
        <v>43</v>
      </c>
      <c r="AH11" s="114">
        <v>305960.98</v>
      </c>
      <c r="AI11" s="114">
        <v>312004.82</v>
      </c>
      <c r="AJ11" s="114">
        <v>1823.04</v>
      </c>
      <c r="AK11" s="113" t="s">
        <v>43</v>
      </c>
    </row>
    <row r="12" spans="1:37" ht="20.100000000000001" customHeight="1" x14ac:dyDescent="0.2">
      <c r="A12" s="53" t="s">
        <v>1097</v>
      </c>
      <c r="B12" s="53"/>
      <c r="C12" s="53" t="s">
        <v>1098</v>
      </c>
      <c r="D12" s="54">
        <v>194.15</v>
      </c>
      <c r="E12" s="53" t="s">
        <v>43</v>
      </c>
      <c r="F12" s="54">
        <v>585494.30000000005</v>
      </c>
      <c r="G12" s="54">
        <v>578731.22</v>
      </c>
      <c r="H12" s="54">
        <v>6957.23</v>
      </c>
      <c r="I12" s="53" t="s">
        <v>43</v>
      </c>
      <c r="K12" s="96" t="s">
        <v>1097</v>
      </c>
      <c r="L12" s="96" t="s">
        <v>1098</v>
      </c>
      <c r="M12" s="96"/>
      <c r="N12" s="97">
        <v>194.15</v>
      </c>
      <c r="O12" s="96" t="s">
        <v>43</v>
      </c>
      <c r="P12" s="97">
        <v>690073.85</v>
      </c>
      <c r="Q12" s="97">
        <v>679930.9</v>
      </c>
      <c r="R12" s="97">
        <v>10337.1</v>
      </c>
      <c r="T12" s="108" t="s">
        <v>1097</v>
      </c>
      <c r="U12" s="108" t="s">
        <v>1098</v>
      </c>
      <c r="V12" s="108"/>
      <c r="W12" s="109">
        <v>194.15</v>
      </c>
      <c r="X12" s="108" t="s">
        <v>43</v>
      </c>
      <c r="Y12" s="109">
        <v>776114.84</v>
      </c>
      <c r="Z12" s="109">
        <v>768442.11</v>
      </c>
      <c r="AA12" s="109">
        <v>7866.88</v>
      </c>
      <c r="AC12" s="103" t="s">
        <v>1097</v>
      </c>
      <c r="AD12" s="103" t="s">
        <v>1098</v>
      </c>
      <c r="AE12" s="103"/>
      <c r="AF12" s="104">
        <v>7866.88</v>
      </c>
      <c r="AG12" s="103" t="s">
        <v>43</v>
      </c>
      <c r="AH12" s="104">
        <v>305960.98</v>
      </c>
      <c r="AI12" s="104">
        <v>312004.82</v>
      </c>
      <c r="AJ12" s="104">
        <v>1823.04</v>
      </c>
      <c r="AK12" s="103" t="s">
        <v>43</v>
      </c>
    </row>
    <row r="13" spans="1:37" ht="20.100000000000001" customHeight="1" x14ac:dyDescent="0.2">
      <c r="A13" s="51" t="s">
        <v>1099</v>
      </c>
      <c r="B13" s="51"/>
      <c r="C13" s="51" t="s">
        <v>1100</v>
      </c>
      <c r="D13" s="52">
        <v>33923.21</v>
      </c>
      <c r="E13" s="51" t="s">
        <v>43</v>
      </c>
      <c r="F13" s="52">
        <v>0</v>
      </c>
      <c r="G13" s="52">
        <v>0</v>
      </c>
      <c r="H13" s="52">
        <v>33923.21</v>
      </c>
      <c r="I13" s="51" t="s">
        <v>43</v>
      </c>
      <c r="K13" s="98" t="s">
        <v>1099</v>
      </c>
      <c r="L13" s="98" t="s">
        <v>1100</v>
      </c>
      <c r="M13" s="98"/>
      <c r="N13" s="99">
        <v>33923.21</v>
      </c>
      <c r="O13" s="98" t="s">
        <v>43</v>
      </c>
      <c r="P13" s="99">
        <v>0</v>
      </c>
      <c r="Q13" s="99">
        <v>0</v>
      </c>
      <c r="R13" s="99">
        <v>33923.21</v>
      </c>
      <c r="T13" s="107" t="s">
        <v>1099</v>
      </c>
      <c r="U13" s="107" t="s">
        <v>1100</v>
      </c>
      <c r="V13" s="107"/>
      <c r="W13" s="110">
        <v>33923.21</v>
      </c>
      <c r="X13" s="107" t="s">
        <v>43</v>
      </c>
      <c r="Y13" s="110">
        <v>0</v>
      </c>
      <c r="Z13" s="110">
        <v>0</v>
      </c>
      <c r="AA13" s="110">
        <v>33923.21</v>
      </c>
      <c r="AC13" s="113" t="s">
        <v>1099</v>
      </c>
      <c r="AD13" s="113" t="s">
        <v>1100</v>
      </c>
      <c r="AE13" s="113"/>
      <c r="AF13" s="114">
        <v>33923.21</v>
      </c>
      <c r="AG13" s="113" t="s">
        <v>43</v>
      </c>
      <c r="AH13" s="114">
        <v>0</v>
      </c>
      <c r="AI13" s="114">
        <v>0</v>
      </c>
      <c r="AJ13" s="114">
        <v>33923.21</v>
      </c>
      <c r="AK13" s="113" t="s">
        <v>43</v>
      </c>
    </row>
    <row r="14" spans="1:37" ht="20.100000000000001" customHeight="1" x14ac:dyDescent="0.2">
      <c r="A14" s="53" t="s">
        <v>1101</v>
      </c>
      <c r="B14" s="53"/>
      <c r="C14" s="53" t="s">
        <v>1102</v>
      </c>
      <c r="D14" s="54">
        <v>96.12</v>
      </c>
      <c r="E14" s="53" t="s">
        <v>43</v>
      </c>
      <c r="F14" s="54">
        <v>0</v>
      </c>
      <c r="G14" s="54">
        <v>0</v>
      </c>
      <c r="H14" s="54">
        <v>96.12</v>
      </c>
      <c r="I14" s="53" t="s">
        <v>43</v>
      </c>
      <c r="K14" s="96" t="s">
        <v>1101</v>
      </c>
      <c r="L14" s="96" t="s">
        <v>1102</v>
      </c>
      <c r="M14" s="96"/>
      <c r="N14" s="97">
        <v>96.12</v>
      </c>
      <c r="O14" s="96" t="s">
        <v>43</v>
      </c>
      <c r="P14" s="97">
        <v>0</v>
      </c>
      <c r="Q14" s="97">
        <v>0</v>
      </c>
      <c r="R14" s="97">
        <v>96.12</v>
      </c>
      <c r="T14" s="108" t="s">
        <v>1101</v>
      </c>
      <c r="U14" s="108" t="s">
        <v>1102</v>
      </c>
      <c r="V14" s="108"/>
      <c r="W14" s="109">
        <v>96.12</v>
      </c>
      <c r="X14" s="108" t="s">
        <v>43</v>
      </c>
      <c r="Y14" s="109">
        <v>0</v>
      </c>
      <c r="Z14" s="109">
        <v>0</v>
      </c>
      <c r="AA14" s="109">
        <v>96.12</v>
      </c>
      <c r="AC14" s="103" t="s">
        <v>1101</v>
      </c>
      <c r="AD14" s="103" t="s">
        <v>1102</v>
      </c>
      <c r="AE14" s="103"/>
      <c r="AF14" s="104">
        <v>96.12</v>
      </c>
      <c r="AG14" s="103" t="s">
        <v>43</v>
      </c>
      <c r="AH14" s="104">
        <v>0</v>
      </c>
      <c r="AI14" s="104">
        <v>0</v>
      </c>
      <c r="AJ14" s="104">
        <v>96.12</v>
      </c>
      <c r="AK14" s="103" t="s">
        <v>43</v>
      </c>
    </row>
    <row r="15" spans="1:37" ht="20.100000000000001" customHeight="1" x14ac:dyDescent="0.2">
      <c r="A15" s="53" t="s">
        <v>1103</v>
      </c>
      <c r="B15" s="53"/>
      <c r="C15" s="53" t="s">
        <v>1104</v>
      </c>
      <c r="D15" s="54">
        <v>96.12</v>
      </c>
      <c r="E15" s="53" t="s">
        <v>43</v>
      </c>
      <c r="F15" s="54">
        <v>0</v>
      </c>
      <c r="G15" s="54">
        <v>0</v>
      </c>
      <c r="H15" s="54">
        <v>96.12</v>
      </c>
      <c r="I15" s="53" t="s">
        <v>43</v>
      </c>
      <c r="K15" s="96" t="s">
        <v>1103</v>
      </c>
      <c r="L15" s="96" t="s">
        <v>1104</v>
      </c>
      <c r="M15" s="96"/>
      <c r="N15" s="97">
        <v>96.12</v>
      </c>
      <c r="O15" s="96" t="s">
        <v>43</v>
      </c>
      <c r="P15" s="97">
        <v>0</v>
      </c>
      <c r="Q15" s="97">
        <v>0</v>
      </c>
      <c r="R15" s="97">
        <v>96.12</v>
      </c>
      <c r="T15" s="108" t="s">
        <v>1103</v>
      </c>
      <c r="U15" s="108" t="s">
        <v>1104</v>
      </c>
      <c r="V15" s="108"/>
      <c r="W15" s="109">
        <v>96.12</v>
      </c>
      <c r="X15" s="108" t="s">
        <v>43</v>
      </c>
      <c r="Y15" s="109">
        <v>0</v>
      </c>
      <c r="Z15" s="109">
        <v>0</v>
      </c>
      <c r="AA15" s="109">
        <v>96.12</v>
      </c>
      <c r="AC15" s="103" t="s">
        <v>1103</v>
      </c>
      <c r="AD15" s="103" t="s">
        <v>1104</v>
      </c>
      <c r="AE15" s="103"/>
      <c r="AF15" s="104">
        <v>96.12</v>
      </c>
      <c r="AG15" s="103" t="s">
        <v>43</v>
      </c>
      <c r="AH15" s="104">
        <v>0</v>
      </c>
      <c r="AI15" s="104">
        <v>0</v>
      </c>
      <c r="AJ15" s="104">
        <v>96.12</v>
      </c>
      <c r="AK15" s="103" t="s">
        <v>43</v>
      </c>
    </row>
    <row r="16" spans="1:37" ht="20.100000000000001" customHeight="1" x14ac:dyDescent="0.2">
      <c r="A16" s="53" t="s">
        <v>1105</v>
      </c>
      <c r="B16" s="53"/>
      <c r="C16" s="53" t="s">
        <v>1106</v>
      </c>
      <c r="D16" s="54">
        <v>33320.519999999997</v>
      </c>
      <c r="E16" s="53" t="s">
        <v>43</v>
      </c>
      <c r="F16" s="54">
        <v>0</v>
      </c>
      <c r="G16" s="54">
        <v>0</v>
      </c>
      <c r="H16" s="54">
        <v>33320.519999999997</v>
      </c>
      <c r="I16" s="53" t="s">
        <v>43</v>
      </c>
      <c r="K16" s="96" t="s">
        <v>1105</v>
      </c>
      <c r="L16" s="96" t="s">
        <v>1106</v>
      </c>
      <c r="M16" s="96"/>
      <c r="N16" s="97">
        <v>33320.519999999997</v>
      </c>
      <c r="O16" s="96" t="s">
        <v>43</v>
      </c>
      <c r="P16" s="97">
        <v>0</v>
      </c>
      <c r="Q16" s="97">
        <v>0</v>
      </c>
      <c r="R16" s="97">
        <v>33320.519999999997</v>
      </c>
      <c r="T16" s="108" t="s">
        <v>1105</v>
      </c>
      <c r="U16" s="108" t="s">
        <v>1106</v>
      </c>
      <c r="V16" s="108"/>
      <c r="W16" s="109">
        <v>33320.519999999997</v>
      </c>
      <c r="X16" s="108" t="s">
        <v>43</v>
      </c>
      <c r="Y16" s="109">
        <v>0</v>
      </c>
      <c r="Z16" s="109">
        <v>0</v>
      </c>
      <c r="AA16" s="109">
        <v>33320.519999999997</v>
      </c>
      <c r="AC16" s="103" t="s">
        <v>1105</v>
      </c>
      <c r="AD16" s="103" t="s">
        <v>1106</v>
      </c>
      <c r="AE16" s="103"/>
      <c r="AF16" s="104">
        <v>33320.519999999997</v>
      </c>
      <c r="AG16" s="103" t="s">
        <v>43</v>
      </c>
      <c r="AH16" s="104">
        <v>0</v>
      </c>
      <c r="AI16" s="104">
        <v>0</v>
      </c>
      <c r="AJ16" s="104">
        <v>33320.519999999997</v>
      </c>
      <c r="AK16" s="103" t="s">
        <v>43</v>
      </c>
    </row>
    <row r="17" spans="1:37" ht="20.100000000000001" customHeight="1" x14ac:dyDescent="0.2">
      <c r="A17" s="53" t="s">
        <v>1107</v>
      </c>
      <c r="B17" s="53"/>
      <c r="C17" s="53" t="s">
        <v>1108</v>
      </c>
      <c r="D17" s="54">
        <v>32720.52</v>
      </c>
      <c r="E17" s="53" t="s">
        <v>43</v>
      </c>
      <c r="F17" s="54">
        <v>0</v>
      </c>
      <c r="G17" s="54">
        <v>0</v>
      </c>
      <c r="H17" s="54">
        <v>32720.52</v>
      </c>
      <c r="I17" s="53" t="s">
        <v>43</v>
      </c>
      <c r="K17" s="96" t="s">
        <v>1107</v>
      </c>
      <c r="L17" s="96" t="s">
        <v>1108</v>
      </c>
      <c r="M17" s="96"/>
      <c r="N17" s="97">
        <v>32720.52</v>
      </c>
      <c r="O17" s="96" t="s">
        <v>43</v>
      </c>
      <c r="P17" s="97">
        <v>0</v>
      </c>
      <c r="Q17" s="97">
        <v>0</v>
      </c>
      <c r="R17" s="97">
        <v>32720.52</v>
      </c>
      <c r="T17" s="108" t="s">
        <v>1107</v>
      </c>
      <c r="U17" s="108" t="s">
        <v>1108</v>
      </c>
      <c r="V17" s="108"/>
      <c r="W17" s="109">
        <v>32720.52</v>
      </c>
      <c r="X17" s="108" t="s">
        <v>43</v>
      </c>
      <c r="Y17" s="109">
        <v>0</v>
      </c>
      <c r="Z17" s="109">
        <v>0</v>
      </c>
      <c r="AA17" s="109">
        <v>32720.52</v>
      </c>
      <c r="AC17" s="103" t="s">
        <v>1107</v>
      </c>
      <c r="AD17" s="103" t="s">
        <v>1108</v>
      </c>
      <c r="AE17" s="103"/>
      <c r="AF17" s="104">
        <v>32720.52</v>
      </c>
      <c r="AG17" s="103" t="s">
        <v>43</v>
      </c>
      <c r="AH17" s="104">
        <v>0</v>
      </c>
      <c r="AI17" s="104">
        <v>0</v>
      </c>
      <c r="AJ17" s="104">
        <v>32720.52</v>
      </c>
      <c r="AK17" s="103" t="s">
        <v>43</v>
      </c>
    </row>
    <row r="18" spans="1:37" ht="20.100000000000001" customHeight="1" x14ac:dyDescent="0.2">
      <c r="A18" s="53" t="s">
        <v>1109</v>
      </c>
      <c r="B18" s="53"/>
      <c r="C18" s="53" t="s">
        <v>1110</v>
      </c>
      <c r="D18" s="54">
        <v>600</v>
      </c>
      <c r="E18" s="53" t="s">
        <v>43</v>
      </c>
      <c r="F18" s="54">
        <v>0</v>
      </c>
      <c r="G18" s="54">
        <v>0</v>
      </c>
      <c r="H18" s="54">
        <v>600</v>
      </c>
      <c r="I18" s="53" t="s">
        <v>43</v>
      </c>
      <c r="K18" s="96" t="s">
        <v>1109</v>
      </c>
      <c r="L18" s="96" t="s">
        <v>1110</v>
      </c>
      <c r="M18" s="96"/>
      <c r="N18" s="97">
        <v>600</v>
      </c>
      <c r="O18" s="96" t="s">
        <v>43</v>
      </c>
      <c r="P18" s="97">
        <v>0</v>
      </c>
      <c r="Q18" s="97">
        <v>0</v>
      </c>
      <c r="R18" s="97">
        <v>600</v>
      </c>
      <c r="T18" s="108" t="s">
        <v>1109</v>
      </c>
      <c r="U18" s="108" t="s">
        <v>1110</v>
      </c>
      <c r="V18" s="108"/>
      <c r="W18" s="109">
        <v>600</v>
      </c>
      <c r="X18" s="108" t="s">
        <v>43</v>
      </c>
      <c r="Y18" s="109">
        <v>0</v>
      </c>
      <c r="Z18" s="109">
        <v>0</v>
      </c>
      <c r="AA18" s="109">
        <v>600</v>
      </c>
      <c r="AC18" s="103" t="s">
        <v>1109</v>
      </c>
      <c r="AD18" s="103" t="s">
        <v>1110</v>
      </c>
      <c r="AE18" s="103"/>
      <c r="AF18" s="104">
        <v>600</v>
      </c>
      <c r="AG18" s="103" t="s">
        <v>43</v>
      </c>
      <c r="AH18" s="104">
        <v>0</v>
      </c>
      <c r="AI18" s="104">
        <v>0</v>
      </c>
      <c r="AJ18" s="104">
        <v>600</v>
      </c>
      <c r="AK18" s="103" t="s">
        <v>43</v>
      </c>
    </row>
    <row r="19" spans="1:37" ht="20.100000000000001" customHeight="1" x14ac:dyDescent="0.2">
      <c r="A19" s="53" t="s">
        <v>1111</v>
      </c>
      <c r="B19" s="53"/>
      <c r="C19" s="53" t="s">
        <v>1112</v>
      </c>
      <c r="D19" s="54">
        <v>506.57</v>
      </c>
      <c r="E19" s="53" t="s">
        <v>43</v>
      </c>
      <c r="F19" s="54">
        <v>0</v>
      </c>
      <c r="G19" s="54">
        <v>0</v>
      </c>
      <c r="H19" s="54">
        <v>506.57</v>
      </c>
      <c r="I19" s="53" t="s">
        <v>43</v>
      </c>
      <c r="K19" s="96" t="s">
        <v>1111</v>
      </c>
      <c r="L19" s="96" t="s">
        <v>1112</v>
      </c>
      <c r="M19" s="96"/>
      <c r="N19" s="97">
        <v>506.57</v>
      </c>
      <c r="O19" s="96" t="s">
        <v>43</v>
      </c>
      <c r="P19" s="97">
        <v>0</v>
      </c>
      <c r="Q19" s="97">
        <v>0</v>
      </c>
      <c r="R19" s="97">
        <v>506.57</v>
      </c>
      <c r="T19" s="108" t="s">
        <v>1111</v>
      </c>
      <c r="U19" s="108" t="s">
        <v>1112</v>
      </c>
      <c r="V19" s="108"/>
      <c r="W19" s="109">
        <v>506.57</v>
      </c>
      <c r="X19" s="108" t="s">
        <v>43</v>
      </c>
      <c r="Y19" s="109">
        <v>0</v>
      </c>
      <c r="Z19" s="109">
        <v>0</v>
      </c>
      <c r="AA19" s="109">
        <v>506.57</v>
      </c>
      <c r="AC19" s="103" t="s">
        <v>1111</v>
      </c>
      <c r="AD19" s="103" t="s">
        <v>1112</v>
      </c>
      <c r="AE19" s="103"/>
      <c r="AF19" s="104">
        <v>506.57</v>
      </c>
      <c r="AG19" s="103" t="s">
        <v>43</v>
      </c>
      <c r="AH19" s="104">
        <v>0</v>
      </c>
      <c r="AI19" s="104">
        <v>0</v>
      </c>
      <c r="AJ19" s="104">
        <v>506.57</v>
      </c>
      <c r="AK19" s="103" t="s">
        <v>43</v>
      </c>
    </row>
    <row r="20" spans="1:37" ht="20.100000000000001" customHeight="1" x14ac:dyDescent="0.2">
      <c r="A20" s="53" t="s">
        <v>1113</v>
      </c>
      <c r="B20" s="53"/>
      <c r="C20" s="53" t="s">
        <v>1114</v>
      </c>
      <c r="D20" s="54">
        <v>506.57</v>
      </c>
      <c r="E20" s="53" t="s">
        <v>43</v>
      </c>
      <c r="F20" s="54">
        <v>0</v>
      </c>
      <c r="G20" s="54">
        <v>0</v>
      </c>
      <c r="H20" s="54">
        <v>506.57</v>
      </c>
      <c r="I20" s="53" t="s">
        <v>43</v>
      </c>
      <c r="K20" s="96" t="s">
        <v>1113</v>
      </c>
      <c r="L20" s="96" t="s">
        <v>1114</v>
      </c>
      <c r="M20" s="96"/>
      <c r="N20" s="97">
        <v>506.57</v>
      </c>
      <c r="O20" s="96" t="s">
        <v>43</v>
      </c>
      <c r="P20" s="97">
        <v>0</v>
      </c>
      <c r="Q20" s="97">
        <v>0</v>
      </c>
      <c r="R20" s="97">
        <v>506.57</v>
      </c>
      <c r="T20" s="108" t="s">
        <v>1113</v>
      </c>
      <c r="U20" s="108" t="s">
        <v>1114</v>
      </c>
      <c r="V20" s="108"/>
      <c r="W20" s="109">
        <v>506.57</v>
      </c>
      <c r="X20" s="108" t="s">
        <v>43</v>
      </c>
      <c r="Y20" s="109">
        <v>0</v>
      </c>
      <c r="Z20" s="109">
        <v>0</v>
      </c>
      <c r="AA20" s="109">
        <v>506.57</v>
      </c>
      <c r="AC20" s="103" t="s">
        <v>1113</v>
      </c>
      <c r="AD20" s="103" t="s">
        <v>1114</v>
      </c>
      <c r="AE20" s="103"/>
      <c r="AF20" s="104">
        <v>506.57</v>
      </c>
      <c r="AG20" s="103" t="s">
        <v>43</v>
      </c>
      <c r="AH20" s="104">
        <v>0</v>
      </c>
      <c r="AI20" s="104">
        <v>0</v>
      </c>
      <c r="AJ20" s="104">
        <v>506.57</v>
      </c>
      <c r="AK20" s="103" t="s">
        <v>43</v>
      </c>
    </row>
    <row r="21" spans="1:37" ht="20.100000000000001" customHeight="1" x14ac:dyDescent="0.2">
      <c r="A21" s="51" t="s">
        <v>1115</v>
      </c>
      <c r="B21" s="51"/>
      <c r="C21" s="51" t="s">
        <v>1116</v>
      </c>
      <c r="D21" s="52">
        <v>1712452.05</v>
      </c>
      <c r="E21" s="51" t="s">
        <v>43</v>
      </c>
      <c r="F21" s="52">
        <v>10000</v>
      </c>
      <c r="G21" s="52">
        <v>18600</v>
      </c>
      <c r="H21" s="52">
        <v>1703852.05</v>
      </c>
      <c r="I21" s="51" t="s">
        <v>43</v>
      </c>
      <c r="K21" s="98" t="s">
        <v>1115</v>
      </c>
      <c r="L21" s="98" t="s">
        <v>1116</v>
      </c>
      <c r="M21" s="98"/>
      <c r="N21" s="99">
        <v>1712452.05</v>
      </c>
      <c r="O21" s="98" t="s">
        <v>43</v>
      </c>
      <c r="P21" s="99">
        <v>15000</v>
      </c>
      <c r="Q21" s="99">
        <v>23898.91</v>
      </c>
      <c r="R21" s="99">
        <v>1703553.14</v>
      </c>
      <c r="T21" s="107" t="s">
        <v>1115</v>
      </c>
      <c r="U21" s="107" t="s">
        <v>1116</v>
      </c>
      <c r="V21" s="107"/>
      <c r="W21" s="110">
        <v>1712452.05</v>
      </c>
      <c r="X21" s="107" t="s">
        <v>43</v>
      </c>
      <c r="Y21" s="110">
        <v>15000</v>
      </c>
      <c r="Z21" s="110">
        <v>23898.91</v>
      </c>
      <c r="AA21" s="110">
        <v>1703553.14</v>
      </c>
      <c r="AC21" s="113" t="s">
        <v>1115</v>
      </c>
      <c r="AD21" s="113" t="s">
        <v>1116</v>
      </c>
      <c r="AE21" s="113"/>
      <c r="AF21" s="114">
        <v>1703553.14</v>
      </c>
      <c r="AG21" s="113" t="s">
        <v>43</v>
      </c>
      <c r="AH21" s="114">
        <v>35864.04</v>
      </c>
      <c r="AI21" s="114">
        <v>653.02</v>
      </c>
      <c r="AJ21" s="114">
        <v>1738764.16</v>
      </c>
      <c r="AK21" s="113" t="s">
        <v>43</v>
      </c>
    </row>
    <row r="22" spans="1:37" ht="20.100000000000001" customHeight="1" x14ac:dyDescent="0.2">
      <c r="A22" s="53" t="s">
        <v>1117</v>
      </c>
      <c r="B22" s="53"/>
      <c r="C22" s="53" t="s">
        <v>1118</v>
      </c>
      <c r="D22" s="54">
        <v>1706452.05</v>
      </c>
      <c r="E22" s="53" t="s">
        <v>43</v>
      </c>
      <c r="F22" s="54">
        <v>10000</v>
      </c>
      <c r="G22" s="54">
        <v>18600</v>
      </c>
      <c r="H22" s="54">
        <v>1697852.05</v>
      </c>
      <c r="I22" s="53" t="s">
        <v>43</v>
      </c>
      <c r="K22" s="96" t="s">
        <v>1117</v>
      </c>
      <c r="L22" s="96" t="s">
        <v>1118</v>
      </c>
      <c r="M22" s="96"/>
      <c r="N22" s="97">
        <v>1706452.05</v>
      </c>
      <c r="O22" s="96" t="s">
        <v>43</v>
      </c>
      <c r="P22" s="97">
        <v>15000</v>
      </c>
      <c r="Q22" s="97">
        <v>23898.91</v>
      </c>
      <c r="R22" s="97">
        <v>1697553.14</v>
      </c>
      <c r="T22" s="108" t="s">
        <v>1117</v>
      </c>
      <c r="U22" s="108" t="s">
        <v>1118</v>
      </c>
      <c r="V22" s="108"/>
      <c r="W22" s="109">
        <v>1706452.05</v>
      </c>
      <c r="X22" s="108" t="s">
        <v>43</v>
      </c>
      <c r="Y22" s="109">
        <v>15000</v>
      </c>
      <c r="Z22" s="109">
        <v>23898.91</v>
      </c>
      <c r="AA22" s="109">
        <v>1697553.14</v>
      </c>
      <c r="AC22" s="103" t="s">
        <v>1117</v>
      </c>
      <c r="AD22" s="103" t="s">
        <v>1118</v>
      </c>
      <c r="AE22" s="103"/>
      <c r="AF22" s="104">
        <v>1697553.14</v>
      </c>
      <c r="AG22" s="103" t="s">
        <v>43</v>
      </c>
      <c r="AH22" s="104">
        <v>35864.04</v>
      </c>
      <c r="AI22" s="104">
        <v>653.02</v>
      </c>
      <c r="AJ22" s="104">
        <v>1732764.16</v>
      </c>
      <c r="AK22" s="103" t="s">
        <v>43</v>
      </c>
    </row>
    <row r="23" spans="1:37" ht="20.100000000000001" customHeight="1" x14ac:dyDescent="0.2">
      <c r="A23" s="53" t="s">
        <v>1119</v>
      </c>
      <c r="B23" s="53"/>
      <c r="C23" s="53" t="s">
        <v>1120</v>
      </c>
      <c r="D23" s="92">
        <v>-78250.600000000006</v>
      </c>
      <c r="E23" s="53" t="s">
        <v>43</v>
      </c>
      <c r="F23" s="54">
        <v>0</v>
      </c>
      <c r="G23" s="54">
        <v>0</v>
      </c>
      <c r="H23" s="92">
        <v>-78250.600000000006</v>
      </c>
      <c r="I23" s="53" t="s">
        <v>43</v>
      </c>
      <c r="K23" s="96" t="s">
        <v>1119</v>
      </c>
      <c r="L23" s="96" t="s">
        <v>1120</v>
      </c>
      <c r="M23" s="96"/>
      <c r="N23" s="100">
        <v>-78250.600000000006</v>
      </c>
      <c r="O23" s="96" t="s">
        <v>43</v>
      </c>
      <c r="P23" s="97">
        <v>0</v>
      </c>
      <c r="Q23" s="97">
        <v>0</v>
      </c>
      <c r="R23" s="100">
        <v>-78250.600000000006</v>
      </c>
      <c r="T23" s="108" t="s">
        <v>1119</v>
      </c>
      <c r="U23" s="108" t="s">
        <v>1120</v>
      </c>
      <c r="V23" s="108"/>
      <c r="W23" s="111">
        <v>-78250.600000000006</v>
      </c>
      <c r="X23" s="108" t="s">
        <v>43</v>
      </c>
      <c r="Y23" s="109">
        <v>0</v>
      </c>
      <c r="Z23" s="109">
        <v>0</v>
      </c>
      <c r="AA23" s="111">
        <v>-78250.600000000006</v>
      </c>
      <c r="AC23" s="103" t="s">
        <v>1119</v>
      </c>
      <c r="AD23" s="103" t="s">
        <v>1120</v>
      </c>
      <c r="AE23" s="103"/>
      <c r="AF23" s="115">
        <v>-78250.600000000006</v>
      </c>
      <c r="AG23" s="103" t="s">
        <v>43</v>
      </c>
      <c r="AH23" s="104">
        <v>0</v>
      </c>
      <c r="AI23" s="104">
        <v>0</v>
      </c>
      <c r="AJ23" s="115">
        <v>-78250.600000000006</v>
      </c>
      <c r="AK23" s="103" t="s">
        <v>43</v>
      </c>
    </row>
    <row r="24" spans="1:37" ht="20.100000000000001" customHeight="1" x14ac:dyDescent="0.2">
      <c r="A24" s="53" t="s">
        <v>1121</v>
      </c>
      <c r="B24" s="53"/>
      <c r="C24" s="53" t="s">
        <v>1122</v>
      </c>
      <c r="D24" s="54">
        <v>22979.29</v>
      </c>
      <c r="E24" s="53" t="s">
        <v>43</v>
      </c>
      <c r="F24" s="54">
        <v>0</v>
      </c>
      <c r="G24" s="54">
        <v>0</v>
      </c>
      <c r="H24" s="54">
        <v>22979.29</v>
      </c>
      <c r="I24" s="53" t="s">
        <v>43</v>
      </c>
      <c r="K24" s="96" t="s">
        <v>1121</v>
      </c>
      <c r="L24" s="96" t="s">
        <v>1122</v>
      </c>
      <c r="M24" s="96"/>
      <c r="N24" s="97">
        <v>22979.29</v>
      </c>
      <c r="O24" s="96" t="s">
        <v>43</v>
      </c>
      <c r="P24" s="97">
        <v>0</v>
      </c>
      <c r="Q24" s="97">
        <v>0</v>
      </c>
      <c r="R24" s="97">
        <v>22979.29</v>
      </c>
      <c r="T24" s="108" t="s">
        <v>1121</v>
      </c>
      <c r="U24" s="108" t="s">
        <v>1122</v>
      </c>
      <c r="V24" s="108"/>
      <c r="W24" s="109">
        <v>22979.29</v>
      </c>
      <c r="X24" s="108" t="s">
        <v>43</v>
      </c>
      <c r="Y24" s="109">
        <v>0</v>
      </c>
      <c r="Z24" s="109">
        <v>0</v>
      </c>
      <c r="AA24" s="109">
        <v>22979.29</v>
      </c>
      <c r="AC24" s="103" t="s">
        <v>1121</v>
      </c>
      <c r="AD24" s="103" t="s">
        <v>1122</v>
      </c>
      <c r="AE24" s="103"/>
      <c r="AF24" s="104">
        <v>22979.29</v>
      </c>
      <c r="AG24" s="103" t="s">
        <v>43</v>
      </c>
      <c r="AH24" s="104">
        <v>0</v>
      </c>
      <c r="AI24" s="104">
        <v>0</v>
      </c>
      <c r="AJ24" s="104">
        <v>22979.29</v>
      </c>
      <c r="AK24" s="103" t="s">
        <v>43</v>
      </c>
    </row>
    <row r="25" spans="1:37" ht="20.100000000000001" customHeight="1" x14ac:dyDescent="0.2">
      <c r="A25" s="53" t="s">
        <v>1123</v>
      </c>
      <c r="B25" s="53"/>
      <c r="C25" s="53" t="s">
        <v>1124</v>
      </c>
      <c r="D25" s="54">
        <v>475795.20000000001</v>
      </c>
      <c r="E25" s="53" t="s">
        <v>43</v>
      </c>
      <c r="F25" s="54">
        <v>0</v>
      </c>
      <c r="G25" s="54">
        <v>0</v>
      </c>
      <c r="H25" s="54">
        <v>475795.20000000001</v>
      </c>
      <c r="I25" s="53" t="s">
        <v>43</v>
      </c>
      <c r="K25" s="96" t="s">
        <v>1123</v>
      </c>
      <c r="L25" s="96" t="s">
        <v>1124</v>
      </c>
      <c r="M25" s="96"/>
      <c r="N25" s="97">
        <v>475795.20000000001</v>
      </c>
      <c r="O25" s="96" t="s">
        <v>43</v>
      </c>
      <c r="P25" s="97">
        <v>0</v>
      </c>
      <c r="Q25" s="97">
        <v>0</v>
      </c>
      <c r="R25" s="97">
        <v>475795.20000000001</v>
      </c>
      <c r="T25" s="108" t="s">
        <v>1123</v>
      </c>
      <c r="U25" s="108" t="s">
        <v>1124</v>
      </c>
      <c r="V25" s="108"/>
      <c r="W25" s="109">
        <v>475795.20000000001</v>
      </c>
      <c r="X25" s="108" t="s">
        <v>43</v>
      </c>
      <c r="Y25" s="109">
        <v>0</v>
      </c>
      <c r="Z25" s="109">
        <v>0</v>
      </c>
      <c r="AA25" s="109">
        <v>475795.20000000001</v>
      </c>
      <c r="AC25" s="103" t="s">
        <v>1123</v>
      </c>
      <c r="AD25" s="103" t="s">
        <v>1124</v>
      </c>
      <c r="AE25" s="103"/>
      <c r="AF25" s="104">
        <v>475795.20000000001</v>
      </c>
      <c r="AG25" s="103" t="s">
        <v>43</v>
      </c>
      <c r="AH25" s="104">
        <v>0</v>
      </c>
      <c r="AI25" s="104">
        <v>0</v>
      </c>
      <c r="AJ25" s="104">
        <v>475795.20000000001</v>
      </c>
      <c r="AK25" s="103" t="s">
        <v>43</v>
      </c>
    </row>
    <row r="26" spans="1:37" ht="20.100000000000001" customHeight="1" x14ac:dyDescent="0.2">
      <c r="A26" s="53" t="s">
        <v>1125</v>
      </c>
      <c r="B26" s="53"/>
      <c r="C26" s="53" t="s">
        <v>1126</v>
      </c>
      <c r="D26" s="54">
        <v>41250</v>
      </c>
      <c r="E26" s="53" t="s">
        <v>43</v>
      </c>
      <c r="F26" s="54">
        <v>0</v>
      </c>
      <c r="G26" s="54">
        <v>0</v>
      </c>
      <c r="H26" s="54">
        <v>41250</v>
      </c>
      <c r="I26" s="53" t="s">
        <v>43</v>
      </c>
      <c r="K26" s="96" t="s">
        <v>1125</v>
      </c>
      <c r="L26" s="96" t="s">
        <v>1126</v>
      </c>
      <c r="M26" s="96"/>
      <c r="N26" s="97">
        <v>41250</v>
      </c>
      <c r="O26" s="96" t="s">
        <v>43</v>
      </c>
      <c r="P26" s="97">
        <v>0</v>
      </c>
      <c r="Q26" s="97">
        <v>0</v>
      </c>
      <c r="R26" s="97">
        <v>41250</v>
      </c>
      <c r="T26" s="108" t="s">
        <v>1125</v>
      </c>
      <c r="U26" s="108" t="s">
        <v>1126</v>
      </c>
      <c r="V26" s="108"/>
      <c r="W26" s="109">
        <v>41250</v>
      </c>
      <c r="X26" s="108" t="s">
        <v>43</v>
      </c>
      <c r="Y26" s="109">
        <v>0</v>
      </c>
      <c r="Z26" s="109">
        <v>0</v>
      </c>
      <c r="AA26" s="109">
        <v>41250</v>
      </c>
      <c r="AC26" s="103" t="s">
        <v>1125</v>
      </c>
      <c r="AD26" s="103" t="s">
        <v>1126</v>
      </c>
      <c r="AE26" s="103"/>
      <c r="AF26" s="104">
        <v>41250</v>
      </c>
      <c r="AG26" s="103" t="s">
        <v>43</v>
      </c>
      <c r="AH26" s="104">
        <v>0</v>
      </c>
      <c r="AI26" s="104">
        <v>0</v>
      </c>
      <c r="AJ26" s="104">
        <v>41250</v>
      </c>
      <c r="AK26" s="103" t="s">
        <v>43</v>
      </c>
    </row>
    <row r="27" spans="1:37" ht="20.100000000000001" customHeight="1" x14ac:dyDescent="0.2">
      <c r="A27" s="53" t="s">
        <v>1127</v>
      </c>
      <c r="B27" s="53"/>
      <c r="C27" s="53" t="s">
        <v>1128</v>
      </c>
      <c r="D27" s="54">
        <v>204709.82</v>
      </c>
      <c r="E27" s="53" t="s">
        <v>43</v>
      </c>
      <c r="F27" s="54">
        <v>0</v>
      </c>
      <c r="G27" s="54">
        <v>0</v>
      </c>
      <c r="H27" s="54">
        <v>204709.82</v>
      </c>
      <c r="I27" s="53" t="s">
        <v>43</v>
      </c>
      <c r="K27" s="96" t="s">
        <v>1127</v>
      </c>
      <c r="L27" s="96" t="s">
        <v>1128</v>
      </c>
      <c r="M27" s="96"/>
      <c r="N27" s="97">
        <v>204709.82</v>
      </c>
      <c r="O27" s="96" t="s">
        <v>43</v>
      </c>
      <c r="P27" s="97">
        <v>0</v>
      </c>
      <c r="Q27" s="97">
        <v>0</v>
      </c>
      <c r="R27" s="97">
        <v>204709.82</v>
      </c>
      <c r="T27" s="108" t="s">
        <v>1127</v>
      </c>
      <c r="U27" s="108" t="s">
        <v>1128</v>
      </c>
      <c r="V27" s="108"/>
      <c r="W27" s="109">
        <v>204709.82</v>
      </c>
      <c r="X27" s="108" t="s">
        <v>43</v>
      </c>
      <c r="Y27" s="109">
        <v>0</v>
      </c>
      <c r="Z27" s="109">
        <v>0</v>
      </c>
      <c r="AA27" s="109">
        <v>204709.82</v>
      </c>
      <c r="AC27" s="103" t="s">
        <v>1127</v>
      </c>
      <c r="AD27" s="103" t="s">
        <v>1128</v>
      </c>
      <c r="AE27" s="103"/>
      <c r="AF27" s="104">
        <v>204709.82</v>
      </c>
      <c r="AG27" s="103" t="s">
        <v>43</v>
      </c>
      <c r="AH27" s="104">
        <v>0</v>
      </c>
      <c r="AI27" s="104">
        <v>0</v>
      </c>
      <c r="AJ27" s="104">
        <v>204709.82</v>
      </c>
      <c r="AK27" s="103" t="s">
        <v>43</v>
      </c>
    </row>
    <row r="28" spans="1:37" ht="20.100000000000001" customHeight="1" x14ac:dyDescent="0.2">
      <c r="A28" s="53" t="s">
        <v>1129</v>
      </c>
      <c r="B28" s="53"/>
      <c r="C28" s="53" t="s">
        <v>1130</v>
      </c>
      <c r="D28" s="54">
        <v>828</v>
      </c>
      <c r="E28" s="53" t="s">
        <v>43</v>
      </c>
      <c r="F28" s="54">
        <v>0</v>
      </c>
      <c r="G28" s="54">
        <v>0</v>
      </c>
      <c r="H28" s="54">
        <v>828</v>
      </c>
      <c r="I28" s="53" t="s">
        <v>43</v>
      </c>
      <c r="K28" s="96" t="s">
        <v>1129</v>
      </c>
      <c r="L28" s="96" t="s">
        <v>1130</v>
      </c>
      <c r="M28" s="96"/>
      <c r="N28" s="97">
        <v>828</v>
      </c>
      <c r="O28" s="96" t="s">
        <v>43</v>
      </c>
      <c r="P28" s="97">
        <v>0</v>
      </c>
      <c r="Q28" s="97">
        <v>0</v>
      </c>
      <c r="R28" s="97">
        <v>828</v>
      </c>
      <c r="T28" s="108" t="s">
        <v>1129</v>
      </c>
      <c r="U28" s="108" t="s">
        <v>1130</v>
      </c>
      <c r="V28" s="108"/>
      <c r="W28" s="109">
        <v>828</v>
      </c>
      <c r="X28" s="108" t="s">
        <v>43</v>
      </c>
      <c r="Y28" s="109">
        <v>0</v>
      </c>
      <c r="Z28" s="109">
        <v>0</v>
      </c>
      <c r="AA28" s="109">
        <v>828</v>
      </c>
      <c r="AC28" s="103" t="s">
        <v>1129</v>
      </c>
      <c r="AD28" s="103" t="s">
        <v>1130</v>
      </c>
      <c r="AE28" s="103"/>
      <c r="AF28" s="104">
        <v>828</v>
      </c>
      <c r="AG28" s="103" t="s">
        <v>43</v>
      </c>
      <c r="AH28" s="104">
        <v>0</v>
      </c>
      <c r="AI28" s="104">
        <v>0</v>
      </c>
      <c r="AJ28" s="104">
        <v>828</v>
      </c>
      <c r="AK28" s="103" t="s">
        <v>43</v>
      </c>
    </row>
    <row r="29" spans="1:37" ht="20.100000000000001" customHeight="1" x14ac:dyDescent="0.2">
      <c r="A29" s="53" t="s">
        <v>1131</v>
      </c>
      <c r="B29" s="53"/>
      <c r="C29" s="53" t="s">
        <v>1132</v>
      </c>
      <c r="D29" s="54">
        <v>140800</v>
      </c>
      <c r="E29" s="53" t="s">
        <v>43</v>
      </c>
      <c r="F29" s="54">
        <v>0</v>
      </c>
      <c r="G29" s="54">
        <v>0</v>
      </c>
      <c r="H29" s="54">
        <v>140800</v>
      </c>
      <c r="I29" s="53" t="s">
        <v>43</v>
      </c>
      <c r="K29" s="96" t="s">
        <v>1131</v>
      </c>
      <c r="L29" s="96" t="s">
        <v>1132</v>
      </c>
      <c r="M29" s="96"/>
      <c r="N29" s="97">
        <v>140800</v>
      </c>
      <c r="O29" s="96" t="s">
        <v>43</v>
      </c>
      <c r="P29" s="97">
        <v>0</v>
      </c>
      <c r="Q29" s="97">
        <v>0</v>
      </c>
      <c r="R29" s="97">
        <v>140800</v>
      </c>
      <c r="T29" s="108" t="s">
        <v>1131</v>
      </c>
      <c r="U29" s="108" t="s">
        <v>1132</v>
      </c>
      <c r="V29" s="108"/>
      <c r="W29" s="109">
        <v>140800</v>
      </c>
      <c r="X29" s="108" t="s">
        <v>43</v>
      </c>
      <c r="Y29" s="109">
        <v>0</v>
      </c>
      <c r="Z29" s="109">
        <v>0</v>
      </c>
      <c r="AA29" s="109">
        <v>140800</v>
      </c>
      <c r="AC29" s="103" t="s">
        <v>1131</v>
      </c>
      <c r="AD29" s="103" t="s">
        <v>1132</v>
      </c>
      <c r="AE29" s="103"/>
      <c r="AF29" s="104">
        <v>140800</v>
      </c>
      <c r="AG29" s="103" t="s">
        <v>43</v>
      </c>
      <c r="AH29" s="104">
        <v>27840</v>
      </c>
      <c r="AI29" s="104">
        <v>0</v>
      </c>
      <c r="AJ29" s="104">
        <v>168640</v>
      </c>
      <c r="AK29" s="103" t="s">
        <v>43</v>
      </c>
    </row>
    <row r="30" spans="1:37" ht="20.100000000000001" customHeight="1" x14ac:dyDescent="0.2">
      <c r="A30" s="53" t="s">
        <v>1133</v>
      </c>
      <c r="B30" s="53"/>
      <c r="C30" s="53" t="s">
        <v>1134</v>
      </c>
      <c r="D30" s="54">
        <v>3456</v>
      </c>
      <c r="E30" s="53" t="s">
        <v>43</v>
      </c>
      <c r="F30" s="54">
        <v>0</v>
      </c>
      <c r="G30" s="54">
        <v>0</v>
      </c>
      <c r="H30" s="54">
        <v>3456</v>
      </c>
      <c r="I30" s="53" t="s">
        <v>43</v>
      </c>
      <c r="K30" s="96" t="s">
        <v>1133</v>
      </c>
      <c r="L30" s="96" t="s">
        <v>1134</v>
      </c>
      <c r="M30" s="96"/>
      <c r="N30" s="97">
        <v>3456</v>
      </c>
      <c r="O30" s="96" t="s">
        <v>43</v>
      </c>
      <c r="P30" s="97">
        <v>0</v>
      </c>
      <c r="Q30" s="97">
        <v>0</v>
      </c>
      <c r="R30" s="97">
        <v>3456</v>
      </c>
      <c r="T30" s="108" t="s">
        <v>1133</v>
      </c>
      <c r="U30" s="108" t="s">
        <v>1134</v>
      </c>
      <c r="V30" s="108"/>
      <c r="W30" s="109">
        <v>3456</v>
      </c>
      <c r="X30" s="108" t="s">
        <v>43</v>
      </c>
      <c r="Y30" s="109">
        <v>0</v>
      </c>
      <c r="Z30" s="109">
        <v>0</v>
      </c>
      <c r="AA30" s="109">
        <v>3456</v>
      </c>
      <c r="AC30" s="103" t="s">
        <v>1133</v>
      </c>
      <c r="AD30" s="103" t="s">
        <v>1134</v>
      </c>
      <c r="AE30" s="103"/>
      <c r="AF30" s="104">
        <v>3456</v>
      </c>
      <c r="AG30" s="103" t="s">
        <v>43</v>
      </c>
      <c r="AH30" s="104">
        <v>0</v>
      </c>
      <c r="AI30" s="104">
        <v>0</v>
      </c>
      <c r="AJ30" s="104">
        <v>3456</v>
      </c>
      <c r="AK30" s="103" t="s">
        <v>43</v>
      </c>
    </row>
    <row r="31" spans="1:37" ht="20.100000000000001" customHeight="1" x14ac:dyDescent="0.2">
      <c r="A31" s="53" t="s">
        <v>1135</v>
      </c>
      <c r="B31" s="53"/>
      <c r="C31" s="53" t="s">
        <v>1136</v>
      </c>
      <c r="D31" s="54">
        <v>16982.86</v>
      </c>
      <c r="E31" s="53" t="s">
        <v>43</v>
      </c>
      <c r="F31" s="54">
        <v>0</v>
      </c>
      <c r="G31" s="54">
        <v>0</v>
      </c>
      <c r="H31" s="54">
        <v>16982.86</v>
      </c>
      <c r="I31" s="53" t="s">
        <v>43</v>
      </c>
      <c r="K31" s="96" t="s">
        <v>1135</v>
      </c>
      <c r="L31" s="96" t="s">
        <v>1136</v>
      </c>
      <c r="M31" s="96"/>
      <c r="N31" s="97">
        <v>16982.86</v>
      </c>
      <c r="O31" s="96" t="s">
        <v>43</v>
      </c>
      <c r="P31" s="97">
        <v>0</v>
      </c>
      <c r="Q31" s="97">
        <v>0</v>
      </c>
      <c r="R31" s="97">
        <v>16982.86</v>
      </c>
      <c r="T31" s="108" t="s">
        <v>1135</v>
      </c>
      <c r="U31" s="108" t="s">
        <v>1136</v>
      </c>
      <c r="V31" s="108"/>
      <c r="W31" s="109">
        <v>16982.86</v>
      </c>
      <c r="X31" s="108" t="s">
        <v>43</v>
      </c>
      <c r="Y31" s="109">
        <v>0</v>
      </c>
      <c r="Z31" s="109">
        <v>0</v>
      </c>
      <c r="AA31" s="109">
        <v>16982.86</v>
      </c>
      <c r="AC31" s="103" t="s">
        <v>1135</v>
      </c>
      <c r="AD31" s="103" t="s">
        <v>1136</v>
      </c>
      <c r="AE31" s="103"/>
      <c r="AF31" s="104">
        <v>16982.86</v>
      </c>
      <c r="AG31" s="103" t="s">
        <v>43</v>
      </c>
      <c r="AH31" s="104">
        <v>0</v>
      </c>
      <c r="AI31" s="104">
        <v>0</v>
      </c>
      <c r="AJ31" s="104">
        <v>16982.86</v>
      </c>
      <c r="AK31" s="103" t="s">
        <v>43</v>
      </c>
    </row>
    <row r="32" spans="1:37" ht="20.100000000000001" customHeight="1" x14ac:dyDescent="0.2">
      <c r="A32" s="53" t="s">
        <v>1137</v>
      </c>
      <c r="B32" s="53"/>
      <c r="C32" s="53" t="s">
        <v>1138</v>
      </c>
      <c r="D32" s="54">
        <v>97000</v>
      </c>
      <c r="E32" s="53" t="s">
        <v>43</v>
      </c>
      <c r="F32" s="54">
        <v>0</v>
      </c>
      <c r="G32" s="54">
        <v>0</v>
      </c>
      <c r="H32" s="54">
        <v>97000</v>
      </c>
      <c r="I32" s="53" t="s">
        <v>43</v>
      </c>
      <c r="K32" s="96" t="s">
        <v>1137</v>
      </c>
      <c r="L32" s="96" t="s">
        <v>1138</v>
      </c>
      <c r="M32" s="96"/>
      <c r="N32" s="97">
        <v>97000</v>
      </c>
      <c r="O32" s="96" t="s">
        <v>43</v>
      </c>
      <c r="P32" s="97">
        <v>0</v>
      </c>
      <c r="Q32" s="97">
        <v>0</v>
      </c>
      <c r="R32" s="97">
        <v>97000</v>
      </c>
      <c r="T32" s="108" t="s">
        <v>1137</v>
      </c>
      <c r="U32" s="108" t="s">
        <v>1138</v>
      </c>
      <c r="V32" s="108"/>
      <c r="W32" s="109">
        <v>97000</v>
      </c>
      <c r="X32" s="108" t="s">
        <v>43</v>
      </c>
      <c r="Y32" s="109">
        <v>0</v>
      </c>
      <c r="Z32" s="109">
        <v>0</v>
      </c>
      <c r="AA32" s="109">
        <v>97000</v>
      </c>
      <c r="AC32" s="103" t="s">
        <v>1137</v>
      </c>
      <c r="AD32" s="103" t="s">
        <v>1138</v>
      </c>
      <c r="AE32" s="103"/>
      <c r="AF32" s="104">
        <v>97000</v>
      </c>
      <c r="AG32" s="103" t="s">
        <v>43</v>
      </c>
      <c r="AH32" s="104">
        <v>0</v>
      </c>
      <c r="AI32" s="104">
        <v>0</v>
      </c>
      <c r="AJ32" s="104">
        <v>97000</v>
      </c>
      <c r="AK32" s="103" t="s">
        <v>43</v>
      </c>
    </row>
    <row r="33" spans="1:37" ht="20.100000000000001" customHeight="1" x14ac:dyDescent="0.2">
      <c r="A33" s="53" t="s">
        <v>1139</v>
      </c>
      <c r="B33" s="53"/>
      <c r="C33" s="53" t="s">
        <v>1140</v>
      </c>
      <c r="D33" s="54">
        <v>4805.33</v>
      </c>
      <c r="E33" s="53" t="s">
        <v>43</v>
      </c>
      <c r="F33" s="54">
        <v>0</v>
      </c>
      <c r="G33" s="54">
        <v>0</v>
      </c>
      <c r="H33" s="54">
        <v>4805.33</v>
      </c>
      <c r="I33" s="53" t="s">
        <v>43</v>
      </c>
      <c r="K33" s="96" t="s">
        <v>1139</v>
      </c>
      <c r="L33" s="96" t="s">
        <v>1140</v>
      </c>
      <c r="M33" s="96"/>
      <c r="N33" s="97">
        <v>4805.33</v>
      </c>
      <c r="O33" s="96" t="s">
        <v>43</v>
      </c>
      <c r="P33" s="97">
        <v>0</v>
      </c>
      <c r="Q33" s="97">
        <v>0</v>
      </c>
      <c r="R33" s="97">
        <v>4805.33</v>
      </c>
      <c r="T33" s="108" t="s">
        <v>1139</v>
      </c>
      <c r="U33" s="108" t="s">
        <v>1140</v>
      </c>
      <c r="V33" s="108"/>
      <c r="W33" s="109">
        <v>4805.33</v>
      </c>
      <c r="X33" s="108" t="s">
        <v>43</v>
      </c>
      <c r="Y33" s="109">
        <v>0</v>
      </c>
      <c r="Z33" s="109">
        <v>0</v>
      </c>
      <c r="AA33" s="109">
        <v>4805.33</v>
      </c>
      <c r="AC33" s="103" t="s">
        <v>1139</v>
      </c>
      <c r="AD33" s="103" t="s">
        <v>1140</v>
      </c>
      <c r="AE33" s="103"/>
      <c r="AF33" s="104">
        <v>4805.33</v>
      </c>
      <c r="AG33" s="103" t="s">
        <v>43</v>
      </c>
      <c r="AH33" s="104">
        <v>0</v>
      </c>
      <c r="AI33" s="104">
        <v>0</v>
      </c>
      <c r="AJ33" s="104">
        <v>4805.33</v>
      </c>
      <c r="AK33" s="103" t="s">
        <v>43</v>
      </c>
    </row>
    <row r="34" spans="1:37" ht="20.100000000000001" customHeight="1" x14ac:dyDescent="0.2">
      <c r="A34" s="53" t="s">
        <v>1141</v>
      </c>
      <c r="B34" s="53"/>
      <c r="C34" s="53" t="s">
        <v>1142</v>
      </c>
      <c r="D34" s="54">
        <v>29812</v>
      </c>
      <c r="E34" s="53" t="s">
        <v>43</v>
      </c>
      <c r="F34" s="54">
        <v>0</v>
      </c>
      <c r="G34" s="54">
        <v>0</v>
      </c>
      <c r="H34" s="54">
        <v>29812</v>
      </c>
      <c r="I34" s="53" t="s">
        <v>43</v>
      </c>
      <c r="K34" s="96" t="s">
        <v>1141</v>
      </c>
      <c r="L34" s="96" t="s">
        <v>1142</v>
      </c>
      <c r="M34" s="96"/>
      <c r="N34" s="97">
        <v>29812</v>
      </c>
      <c r="O34" s="96" t="s">
        <v>43</v>
      </c>
      <c r="P34" s="97">
        <v>0</v>
      </c>
      <c r="Q34" s="97">
        <v>0</v>
      </c>
      <c r="R34" s="97">
        <v>29812</v>
      </c>
      <c r="T34" s="108" t="s">
        <v>1141</v>
      </c>
      <c r="U34" s="108" t="s">
        <v>1142</v>
      </c>
      <c r="V34" s="108"/>
      <c r="W34" s="109">
        <v>29812</v>
      </c>
      <c r="X34" s="108" t="s">
        <v>43</v>
      </c>
      <c r="Y34" s="109">
        <v>0</v>
      </c>
      <c r="Z34" s="109">
        <v>0</v>
      </c>
      <c r="AA34" s="109">
        <v>29812</v>
      </c>
      <c r="AC34" s="103" t="s">
        <v>1141</v>
      </c>
      <c r="AD34" s="103" t="s">
        <v>1142</v>
      </c>
      <c r="AE34" s="103"/>
      <c r="AF34" s="104">
        <v>29812</v>
      </c>
      <c r="AG34" s="103" t="s">
        <v>43</v>
      </c>
      <c r="AH34" s="104">
        <v>0</v>
      </c>
      <c r="AI34" s="104">
        <v>0</v>
      </c>
      <c r="AJ34" s="104">
        <v>29812</v>
      </c>
      <c r="AK34" s="103" t="s">
        <v>43</v>
      </c>
    </row>
    <row r="35" spans="1:37" ht="20.100000000000001" customHeight="1" x14ac:dyDescent="0.2">
      <c r="A35" s="53" t="s">
        <v>1143</v>
      </c>
      <c r="B35" s="53"/>
      <c r="C35" s="53" t="s">
        <v>1144</v>
      </c>
      <c r="D35" s="54">
        <v>2160.9899999999998</v>
      </c>
      <c r="E35" s="53" t="s">
        <v>43</v>
      </c>
      <c r="F35" s="54">
        <v>0</v>
      </c>
      <c r="G35" s="54">
        <v>0</v>
      </c>
      <c r="H35" s="54">
        <v>2160.9899999999998</v>
      </c>
      <c r="I35" s="53" t="s">
        <v>43</v>
      </c>
      <c r="K35" s="96" t="s">
        <v>1143</v>
      </c>
      <c r="L35" s="96" t="s">
        <v>1144</v>
      </c>
      <c r="M35" s="96"/>
      <c r="N35" s="97">
        <v>2160.9899999999998</v>
      </c>
      <c r="O35" s="96" t="s">
        <v>43</v>
      </c>
      <c r="P35" s="97">
        <v>0</v>
      </c>
      <c r="Q35" s="97">
        <v>0</v>
      </c>
      <c r="R35" s="97">
        <v>2160.9899999999998</v>
      </c>
      <c r="T35" s="108" t="s">
        <v>1143</v>
      </c>
      <c r="U35" s="108" t="s">
        <v>1144</v>
      </c>
      <c r="V35" s="108"/>
      <c r="W35" s="109">
        <v>2160.9899999999998</v>
      </c>
      <c r="X35" s="108" t="s">
        <v>43</v>
      </c>
      <c r="Y35" s="109">
        <v>0</v>
      </c>
      <c r="Z35" s="109">
        <v>0</v>
      </c>
      <c r="AA35" s="109">
        <v>2160.9899999999998</v>
      </c>
      <c r="AC35" s="103" t="s">
        <v>1143</v>
      </c>
      <c r="AD35" s="103" t="s">
        <v>1144</v>
      </c>
      <c r="AE35" s="103"/>
      <c r="AF35" s="104">
        <v>2160.9899999999998</v>
      </c>
      <c r="AG35" s="103" t="s">
        <v>43</v>
      </c>
      <c r="AH35" s="104">
        <v>0</v>
      </c>
      <c r="AI35" s="104">
        <v>0</v>
      </c>
      <c r="AJ35" s="104">
        <v>2160.9899999999998</v>
      </c>
      <c r="AK35" s="103" t="s">
        <v>43</v>
      </c>
    </row>
    <row r="36" spans="1:37" ht="20.100000000000001" customHeight="1" x14ac:dyDescent="0.2">
      <c r="A36" s="53" t="s">
        <v>1145</v>
      </c>
      <c r="B36" s="53"/>
      <c r="C36" s="53" t="s">
        <v>1146</v>
      </c>
      <c r="D36" s="54">
        <v>270000</v>
      </c>
      <c r="E36" s="53" t="s">
        <v>43</v>
      </c>
      <c r="F36" s="54">
        <v>0</v>
      </c>
      <c r="G36" s="54">
        <v>0</v>
      </c>
      <c r="H36" s="54">
        <v>270000</v>
      </c>
      <c r="I36" s="53" t="s">
        <v>43</v>
      </c>
      <c r="K36" s="96" t="s">
        <v>1145</v>
      </c>
      <c r="L36" s="96" t="s">
        <v>1146</v>
      </c>
      <c r="M36" s="96"/>
      <c r="N36" s="97">
        <v>270000</v>
      </c>
      <c r="O36" s="96" t="s">
        <v>43</v>
      </c>
      <c r="P36" s="97">
        <v>0</v>
      </c>
      <c r="Q36" s="97">
        <v>0</v>
      </c>
      <c r="R36" s="97">
        <v>270000</v>
      </c>
      <c r="T36" s="108" t="s">
        <v>1145</v>
      </c>
      <c r="U36" s="108" t="s">
        <v>1146</v>
      </c>
      <c r="V36" s="108"/>
      <c r="W36" s="109">
        <v>270000</v>
      </c>
      <c r="X36" s="108" t="s">
        <v>43</v>
      </c>
      <c r="Y36" s="109">
        <v>0</v>
      </c>
      <c r="Z36" s="109">
        <v>0</v>
      </c>
      <c r="AA36" s="109">
        <v>270000</v>
      </c>
      <c r="AC36" s="103" t="s">
        <v>1145</v>
      </c>
      <c r="AD36" s="103" t="s">
        <v>1146</v>
      </c>
      <c r="AE36" s="103"/>
      <c r="AF36" s="104">
        <v>270000</v>
      </c>
      <c r="AG36" s="103" t="s">
        <v>43</v>
      </c>
      <c r="AH36" s="104">
        <v>0</v>
      </c>
      <c r="AI36" s="104">
        <v>0</v>
      </c>
      <c r="AJ36" s="104">
        <v>270000</v>
      </c>
      <c r="AK36" s="103" t="s">
        <v>43</v>
      </c>
    </row>
    <row r="37" spans="1:37" ht="20.100000000000001" customHeight="1" x14ac:dyDescent="0.2">
      <c r="A37" s="53" t="s">
        <v>1147</v>
      </c>
      <c r="B37" s="53"/>
      <c r="C37" s="53" t="s">
        <v>1148</v>
      </c>
      <c r="D37" s="54">
        <v>34800</v>
      </c>
      <c r="E37" s="53" t="s">
        <v>43</v>
      </c>
      <c r="F37" s="54">
        <v>0</v>
      </c>
      <c r="G37" s="54">
        <v>0</v>
      </c>
      <c r="H37" s="54">
        <v>34800</v>
      </c>
      <c r="I37" s="53" t="s">
        <v>43</v>
      </c>
      <c r="K37" s="96" t="s">
        <v>1147</v>
      </c>
      <c r="L37" s="96" t="s">
        <v>1148</v>
      </c>
      <c r="M37" s="96"/>
      <c r="N37" s="97">
        <v>34800</v>
      </c>
      <c r="O37" s="96" t="s">
        <v>43</v>
      </c>
      <c r="P37" s="97">
        <v>0</v>
      </c>
      <c r="Q37" s="97">
        <v>0</v>
      </c>
      <c r="R37" s="97">
        <v>34800</v>
      </c>
      <c r="T37" s="108" t="s">
        <v>1147</v>
      </c>
      <c r="U37" s="108" t="s">
        <v>1148</v>
      </c>
      <c r="V37" s="108"/>
      <c r="W37" s="109">
        <v>34800</v>
      </c>
      <c r="X37" s="108" t="s">
        <v>43</v>
      </c>
      <c r="Y37" s="109">
        <v>0</v>
      </c>
      <c r="Z37" s="109">
        <v>0</v>
      </c>
      <c r="AA37" s="109">
        <v>34800</v>
      </c>
      <c r="AC37" s="103" t="s">
        <v>1147</v>
      </c>
      <c r="AD37" s="103" t="s">
        <v>1148</v>
      </c>
      <c r="AE37" s="103"/>
      <c r="AF37" s="104">
        <v>34800</v>
      </c>
      <c r="AG37" s="103" t="s">
        <v>43</v>
      </c>
      <c r="AH37" s="104">
        <v>0</v>
      </c>
      <c r="AI37" s="104">
        <v>0</v>
      </c>
      <c r="AJ37" s="104">
        <v>34800</v>
      </c>
      <c r="AK37" s="103" t="s">
        <v>43</v>
      </c>
    </row>
    <row r="38" spans="1:37" ht="20.100000000000001" customHeight="1" x14ac:dyDescent="0.2">
      <c r="A38" s="53" t="s">
        <v>1149</v>
      </c>
      <c r="B38" s="53"/>
      <c r="C38" s="53" t="s">
        <v>1150</v>
      </c>
      <c r="D38" s="54">
        <v>58000</v>
      </c>
      <c r="E38" s="53" t="s">
        <v>43</v>
      </c>
      <c r="F38" s="54">
        <v>0</v>
      </c>
      <c r="G38" s="54">
        <v>0</v>
      </c>
      <c r="H38" s="54">
        <v>58000</v>
      </c>
      <c r="I38" s="53" t="s">
        <v>43</v>
      </c>
      <c r="K38" s="96" t="s">
        <v>1149</v>
      </c>
      <c r="L38" s="96" t="s">
        <v>1150</v>
      </c>
      <c r="M38" s="96"/>
      <c r="N38" s="97">
        <v>58000</v>
      </c>
      <c r="O38" s="96" t="s">
        <v>43</v>
      </c>
      <c r="P38" s="97">
        <v>0</v>
      </c>
      <c r="Q38" s="97">
        <v>0</v>
      </c>
      <c r="R38" s="97">
        <v>58000</v>
      </c>
      <c r="T38" s="108" t="s">
        <v>1149</v>
      </c>
      <c r="U38" s="108" t="s">
        <v>1150</v>
      </c>
      <c r="V38" s="108"/>
      <c r="W38" s="109">
        <v>58000</v>
      </c>
      <c r="X38" s="108" t="s">
        <v>43</v>
      </c>
      <c r="Y38" s="109">
        <v>0</v>
      </c>
      <c r="Z38" s="109">
        <v>0</v>
      </c>
      <c r="AA38" s="109">
        <v>58000</v>
      </c>
      <c r="AC38" s="103" t="s">
        <v>1149</v>
      </c>
      <c r="AD38" s="103" t="s">
        <v>1150</v>
      </c>
      <c r="AE38" s="103"/>
      <c r="AF38" s="104">
        <v>58000</v>
      </c>
      <c r="AG38" s="103" t="s">
        <v>43</v>
      </c>
      <c r="AH38" s="104">
        <v>0</v>
      </c>
      <c r="AI38" s="104">
        <v>0</v>
      </c>
      <c r="AJ38" s="104">
        <v>58000</v>
      </c>
      <c r="AK38" s="103" t="s">
        <v>43</v>
      </c>
    </row>
    <row r="39" spans="1:37" ht="20.100000000000001" customHeight="1" x14ac:dyDescent="0.2">
      <c r="A39" s="53" t="s">
        <v>1151</v>
      </c>
      <c r="B39" s="53"/>
      <c r="C39" s="53" t="s">
        <v>1152</v>
      </c>
      <c r="D39" s="54">
        <v>145550.6</v>
      </c>
      <c r="E39" s="53" t="s">
        <v>43</v>
      </c>
      <c r="F39" s="54">
        <v>0</v>
      </c>
      <c r="G39" s="54">
        <v>0</v>
      </c>
      <c r="H39" s="54">
        <v>145550.6</v>
      </c>
      <c r="I39" s="53" t="s">
        <v>43</v>
      </c>
      <c r="K39" s="96" t="s">
        <v>1151</v>
      </c>
      <c r="L39" s="96" t="s">
        <v>1152</v>
      </c>
      <c r="M39" s="96"/>
      <c r="N39" s="97">
        <v>145550.6</v>
      </c>
      <c r="O39" s="96" t="s">
        <v>43</v>
      </c>
      <c r="P39" s="97">
        <v>0</v>
      </c>
      <c r="Q39" s="97">
        <v>0</v>
      </c>
      <c r="R39" s="97">
        <v>145550.6</v>
      </c>
      <c r="T39" s="108" t="s">
        <v>1151</v>
      </c>
      <c r="U39" s="108" t="s">
        <v>1152</v>
      </c>
      <c r="V39" s="108"/>
      <c r="W39" s="109">
        <v>145550.6</v>
      </c>
      <c r="X39" s="108" t="s">
        <v>43</v>
      </c>
      <c r="Y39" s="109">
        <v>0</v>
      </c>
      <c r="Z39" s="109">
        <v>0</v>
      </c>
      <c r="AA39" s="109">
        <v>145550.6</v>
      </c>
      <c r="AC39" s="103" t="s">
        <v>1151</v>
      </c>
      <c r="AD39" s="103" t="s">
        <v>1152</v>
      </c>
      <c r="AE39" s="103"/>
      <c r="AF39" s="104">
        <v>145550.6</v>
      </c>
      <c r="AG39" s="103" t="s">
        <v>43</v>
      </c>
      <c r="AH39" s="104">
        <v>0</v>
      </c>
      <c r="AI39" s="104">
        <v>0</v>
      </c>
      <c r="AJ39" s="104">
        <v>145550.6</v>
      </c>
      <c r="AK39" s="103" t="s">
        <v>43</v>
      </c>
    </row>
    <row r="40" spans="1:37" ht="20.100000000000001" customHeight="1" x14ac:dyDescent="0.2">
      <c r="A40" s="53" t="s">
        <v>1153</v>
      </c>
      <c r="B40" s="53"/>
      <c r="C40" s="53" t="s">
        <v>1154</v>
      </c>
      <c r="D40" s="54">
        <v>4098.51</v>
      </c>
      <c r="E40" s="53" t="s">
        <v>43</v>
      </c>
      <c r="F40" s="54">
        <v>0</v>
      </c>
      <c r="G40" s="54">
        <v>0</v>
      </c>
      <c r="H40" s="54">
        <v>4098.51</v>
      </c>
      <c r="I40" s="53" t="s">
        <v>43</v>
      </c>
      <c r="K40" s="96" t="s">
        <v>1153</v>
      </c>
      <c r="L40" s="96" t="s">
        <v>1154</v>
      </c>
      <c r="M40" s="96"/>
      <c r="N40" s="97">
        <v>4098.51</v>
      </c>
      <c r="O40" s="96" t="s">
        <v>43</v>
      </c>
      <c r="P40" s="97">
        <v>0</v>
      </c>
      <c r="Q40" s="97">
        <v>0</v>
      </c>
      <c r="R40" s="97">
        <v>4098.51</v>
      </c>
      <c r="T40" s="108" t="s">
        <v>1153</v>
      </c>
      <c r="U40" s="108" t="s">
        <v>1154</v>
      </c>
      <c r="V40" s="108"/>
      <c r="W40" s="109">
        <v>4098.51</v>
      </c>
      <c r="X40" s="108" t="s">
        <v>43</v>
      </c>
      <c r="Y40" s="109">
        <v>0</v>
      </c>
      <c r="Z40" s="109">
        <v>0</v>
      </c>
      <c r="AA40" s="109">
        <v>4098.51</v>
      </c>
      <c r="AC40" s="103" t="s">
        <v>1153</v>
      </c>
      <c r="AD40" s="103" t="s">
        <v>1154</v>
      </c>
      <c r="AE40" s="103"/>
      <c r="AF40" s="104">
        <v>4098.51</v>
      </c>
      <c r="AG40" s="103" t="s">
        <v>43</v>
      </c>
      <c r="AH40" s="104">
        <v>0</v>
      </c>
      <c r="AI40" s="104">
        <v>0</v>
      </c>
      <c r="AJ40" s="104">
        <v>4098.51</v>
      </c>
      <c r="AK40" s="103" t="s">
        <v>43</v>
      </c>
    </row>
    <row r="41" spans="1:37" ht="20.100000000000001" customHeight="1" x14ac:dyDescent="0.2">
      <c r="A41" s="53" t="s">
        <v>1155</v>
      </c>
      <c r="B41" s="53"/>
      <c r="C41" s="53" t="s">
        <v>1156</v>
      </c>
      <c r="D41" s="54">
        <v>212.01</v>
      </c>
      <c r="E41" s="53" t="s">
        <v>43</v>
      </c>
      <c r="F41" s="54">
        <v>0</v>
      </c>
      <c r="G41" s="54">
        <v>0</v>
      </c>
      <c r="H41" s="54">
        <v>212.01</v>
      </c>
      <c r="I41" s="53" t="s">
        <v>43</v>
      </c>
      <c r="K41" s="96" t="s">
        <v>1155</v>
      </c>
      <c r="L41" s="96" t="s">
        <v>1156</v>
      </c>
      <c r="M41" s="96"/>
      <c r="N41" s="97">
        <v>212.01</v>
      </c>
      <c r="O41" s="96" t="s">
        <v>43</v>
      </c>
      <c r="P41" s="97">
        <v>0</v>
      </c>
      <c r="Q41" s="97">
        <v>0</v>
      </c>
      <c r="R41" s="97">
        <v>212.01</v>
      </c>
      <c r="T41" s="108" t="s">
        <v>1155</v>
      </c>
      <c r="U41" s="108" t="s">
        <v>1156</v>
      </c>
      <c r="V41" s="108"/>
      <c r="W41" s="109">
        <v>212.01</v>
      </c>
      <c r="X41" s="108" t="s">
        <v>43</v>
      </c>
      <c r="Y41" s="109">
        <v>0</v>
      </c>
      <c r="Z41" s="109">
        <v>0</v>
      </c>
      <c r="AA41" s="109">
        <v>212.01</v>
      </c>
      <c r="AC41" s="103" t="s">
        <v>1155</v>
      </c>
      <c r="AD41" s="103" t="s">
        <v>1156</v>
      </c>
      <c r="AE41" s="103"/>
      <c r="AF41" s="104">
        <v>212.01</v>
      </c>
      <c r="AG41" s="103" t="s">
        <v>43</v>
      </c>
      <c r="AH41" s="104">
        <v>0</v>
      </c>
      <c r="AI41" s="104">
        <v>0</v>
      </c>
      <c r="AJ41" s="104">
        <v>212.01</v>
      </c>
      <c r="AK41" s="103" t="s">
        <v>43</v>
      </c>
    </row>
    <row r="42" spans="1:37" ht="20.100000000000001" customHeight="1" x14ac:dyDescent="0.2">
      <c r="A42" s="53" t="s">
        <v>1157</v>
      </c>
      <c r="B42" s="53"/>
      <c r="C42" s="53" t="s">
        <v>1158</v>
      </c>
      <c r="D42" s="54">
        <v>8452.92</v>
      </c>
      <c r="E42" s="53" t="s">
        <v>43</v>
      </c>
      <c r="F42" s="54">
        <v>0</v>
      </c>
      <c r="G42" s="54">
        <v>0</v>
      </c>
      <c r="H42" s="54">
        <v>8452.92</v>
      </c>
      <c r="I42" s="53" t="s">
        <v>43</v>
      </c>
      <c r="K42" s="96" t="s">
        <v>1157</v>
      </c>
      <c r="L42" s="96" t="s">
        <v>1158</v>
      </c>
      <c r="M42" s="96"/>
      <c r="N42" s="97">
        <v>8452.92</v>
      </c>
      <c r="O42" s="96" t="s">
        <v>43</v>
      </c>
      <c r="P42" s="97">
        <v>0</v>
      </c>
      <c r="Q42" s="97">
        <v>0</v>
      </c>
      <c r="R42" s="97">
        <v>8452.92</v>
      </c>
      <c r="T42" s="108" t="s">
        <v>1157</v>
      </c>
      <c r="U42" s="108" t="s">
        <v>1158</v>
      </c>
      <c r="V42" s="108"/>
      <c r="W42" s="109">
        <v>8452.92</v>
      </c>
      <c r="X42" s="108" t="s">
        <v>43</v>
      </c>
      <c r="Y42" s="109">
        <v>0</v>
      </c>
      <c r="Z42" s="109">
        <v>0</v>
      </c>
      <c r="AA42" s="109">
        <v>8452.92</v>
      </c>
      <c r="AC42" s="103" t="s">
        <v>1499</v>
      </c>
      <c r="AD42" s="103" t="s">
        <v>1500</v>
      </c>
      <c r="AE42" s="103"/>
      <c r="AF42" s="104">
        <v>0</v>
      </c>
      <c r="AG42" s="103" t="s">
        <v>43</v>
      </c>
      <c r="AH42" s="104">
        <v>8024.04</v>
      </c>
      <c r="AI42" s="104">
        <v>653.02</v>
      </c>
      <c r="AJ42" s="104">
        <v>7371.02</v>
      </c>
      <c r="AK42" s="103" t="s">
        <v>43</v>
      </c>
    </row>
    <row r="43" spans="1:37" ht="20.100000000000001" customHeight="1" x14ac:dyDescent="0.2">
      <c r="A43" s="53" t="s">
        <v>1159</v>
      </c>
      <c r="B43" s="53"/>
      <c r="C43" s="53" t="s">
        <v>1160</v>
      </c>
      <c r="D43" s="54">
        <v>41532.449999999997</v>
      </c>
      <c r="E43" s="53" t="s">
        <v>43</v>
      </c>
      <c r="F43" s="54">
        <v>10000</v>
      </c>
      <c r="G43" s="54">
        <v>18600</v>
      </c>
      <c r="H43" s="54">
        <v>32932.449999999997</v>
      </c>
      <c r="I43" s="53" t="s">
        <v>43</v>
      </c>
      <c r="K43" s="96" t="s">
        <v>1159</v>
      </c>
      <c r="L43" s="96" t="s">
        <v>1160</v>
      </c>
      <c r="M43" s="96"/>
      <c r="N43" s="97">
        <v>41532.449999999997</v>
      </c>
      <c r="O43" s="96" t="s">
        <v>43</v>
      </c>
      <c r="P43" s="97">
        <v>15000</v>
      </c>
      <c r="Q43" s="97">
        <v>23898.91</v>
      </c>
      <c r="R43" s="97">
        <v>32633.54</v>
      </c>
      <c r="T43" s="108" t="s">
        <v>1159</v>
      </c>
      <c r="U43" s="108" t="s">
        <v>1160</v>
      </c>
      <c r="V43" s="108"/>
      <c r="W43" s="109">
        <v>41532.449999999997</v>
      </c>
      <c r="X43" s="108" t="s">
        <v>43</v>
      </c>
      <c r="Y43" s="109">
        <v>15000</v>
      </c>
      <c r="Z43" s="109">
        <v>23898.91</v>
      </c>
      <c r="AA43" s="109">
        <v>32633.54</v>
      </c>
      <c r="AC43" s="103" t="s">
        <v>1157</v>
      </c>
      <c r="AD43" s="103" t="s">
        <v>1158</v>
      </c>
      <c r="AE43" s="103"/>
      <c r="AF43" s="104">
        <v>8452.92</v>
      </c>
      <c r="AG43" s="103" t="s">
        <v>43</v>
      </c>
      <c r="AH43" s="104">
        <v>0</v>
      </c>
      <c r="AI43" s="104">
        <v>0</v>
      </c>
      <c r="AJ43" s="104">
        <v>8452.92</v>
      </c>
      <c r="AK43" s="103" t="s">
        <v>43</v>
      </c>
    </row>
    <row r="44" spans="1:37" ht="20.100000000000001" customHeight="1" x14ac:dyDescent="0.2">
      <c r="A44" s="53" t="s">
        <v>1161</v>
      </c>
      <c r="B44" s="53"/>
      <c r="C44" s="53" t="s">
        <v>1162</v>
      </c>
      <c r="D44" s="54">
        <v>2400</v>
      </c>
      <c r="E44" s="53" t="s">
        <v>43</v>
      </c>
      <c r="F44" s="54">
        <v>0</v>
      </c>
      <c r="G44" s="54">
        <v>0</v>
      </c>
      <c r="H44" s="54">
        <v>2400</v>
      </c>
      <c r="I44" s="53" t="s">
        <v>43</v>
      </c>
      <c r="K44" s="96" t="s">
        <v>1161</v>
      </c>
      <c r="L44" s="96" t="s">
        <v>1162</v>
      </c>
      <c r="M44" s="96"/>
      <c r="N44" s="97">
        <v>2400</v>
      </c>
      <c r="O44" s="96" t="s">
        <v>43</v>
      </c>
      <c r="P44" s="97">
        <v>0</v>
      </c>
      <c r="Q44" s="97">
        <v>0</v>
      </c>
      <c r="R44" s="97">
        <v>2400</v>
      </c>
      <c r="T44" s="108" t="s">
        <v>1161</v>
      </c>
      <c r="U44" s="108" t="s">
        <v>1162</v>
      </c>
      <c r="V44" s="108"/>
      <c r="W44" s="109">
        <v>2400</v>
      </c>
      <c r="X44" s="108" t="s">
        <v>43</v>
      </c>
      <c r="Y44" s="109">
        <v>0</v>
      </c>
      <c r="Z44" s="109">
        <v>0</v>
      </c>
      <c r="AA44" s="109">
        <v>2400</v>
      </c>
      <c r="AC44" s="103" t="s">
        <v>1159</v>
      </c>
      <c r="AD44" s="103" t="s">
        <v>1160</v>
      </c>
      <c r="AE44" s="103"/>
      <c r="AF44" s="104">
        <v>32633.54</v>
      </c>
      <c r="AG44" s="103" t="s">
        <v>43</v>
      </c>
      <c r="AH44" s="104">
        <v>0</v>
      </c>
      <c r="AI44" s="104">
        <v>0</v>
      </c>
      <c r="AJ44" s="104">
        <v>32633.54</v>
      </c>
      <c r="AK44" s="103" t="s">
        <v>43</v>
      </c>
    </row>
    <row r="45" spans="1:37" ht="20.100000000000001" customHeight="1" x14ac:dyDescent="0.2">
      <c r="A45" s="53" t="s">
        <v>1163</v>
      </c>
      <c r="B45" s="53"/>
      <c r="C45" s="53" t="s">
        <v>1164</v>
      </c>
      <c r="D45" s="54">
        <v>17400</v>
      </c>
      <c r="E45" s="53" t="s">
        <v>43</v>
      </c>
      <c r="F45" s="54">
        <v>0</v>
      </c>
      <c r="G45" s="54">
        <v>0</v>
      </c>
      <c r="H45" s="54">
        <v>17400</v>
      </c>
      <c r="I45" s="53" t="s">
        <v>43</v>
      </c>
      <c r="K45" s="96" t="s">
        <v>1163</v>
      </c>
      <c r="L45" s="96" t="s">
        <v>1164</v>
      </c>
      <c r="M45" s="96"/>
      <c r="N45" s="97">
        <v>17400</v>
      </c>
      <c r="O45" s="96" t="s">
        <v>43</v>
      </c>
      <c r="P45" s="97">
        <v>0</v>
      </c>
      <c r="Q45" s="97">
        <v>0</v>
      </c>
      <c r="R45" s="97">
        <v>17400</v>
      </c>
      <c r="T45" s="108" t="s">
        <v>1163</v>
      </c>
      <c r="U45" s="108" t="s">
        <v>1164</v>
      </c>
      <c r="V45" s="108"/>
      <c r="W45" s="109">
        <v>17400</v>
      </c>
      <c r="X45" s="108" t="s">
        <v>43</v>
      </c>
      <c r="Y45" s="109">
        <v>0</v>
      </c>
      <c r="Z45" s="109">
        <v>0</v>
      </c>
      <c r="AA45" s="109">
        <v>17400</v>
      </c>
      <c r="AC45" s="103" t="s">
        <v>1161</v>
      </c>
      <c r="AD45" s="103" t="s">
        <v>1162</v>
      </c>
      <c r="AE45" s="103"/>
      <c r="AF45" s="104">
        <v>2400</v>
      </c>
      <c r="AG45" s="103" t="s">
        <v>43</v>
      </c>
      <c r="AH45" s="104">
        <v>0</v>
      </c>
      <c r="AI45" s="104">
        <v>0</v>
      </c>
      <c r="AJ45" s="104">
        <v>2400</v>
      </c>
      <c r="AK45" s="103" t="s">
        <v>43</v>
      </c>
    </row>
    <row r="46" spans="1:37" ht="20.100000000000001" customHeight="1" x14ac:dyDescent="0.2">
      <c r="A46" s="53" t="s">
        <v>1165</v>
      </c>
      <c r="B46" s="53"/>
      <c r="C46" s="53" t="s">
        <v>1166</v>
      </c>
      <c r="D46" s="54">
        <v>10593.87</v>
      </c>
      <c r="E46" s="53" t="s">
        <v>43</v>
      </c>
      <c r="F46" s="54">
        <v>0</v>
      </c>
      <c r="G46" s="54">
        <v>0</v>
      </c>
      <c r="H46" s="54">
        <v>10593.87</v>
      </c>
      <c r="I46" s="53" t="s">
        <v>43</v>
      </c>
      <c r="K46" s="96" t="s">
        <v>1165</v>
      </c>
      <c r="L46" s="96" t="s">
        <v>1166</v>
      </c>
      <c r="M46" s="96"/>
      <c r="N46" s="97">
        <v>10593.87</v>
      </c>
      <c r="O46" s="96" t="s">
        <v>43</v>
      </c>
      <c r="P46" s="97">
        <v>0</v>
      </c>
      <c r="Q46" s="97">
        <v>0</v>
      </c>
      <c r="R46" s="97">
        <v>10593.87</v>
      </c>
      <c r="T46" s="108" t="s">
        <v>1165</v>
      </c>
      <c r="U46" s="108" t="s">
        <v>1166</v>
      </c>
      <c r="V46" s="108"/>
      <c r="W46" s="109">
        <v>10593.87</v>
      </c>
      <c r="X46" s="108" t="s">
        <v>43</v>
      </c>
      <c r="Y46" s="109">
        <v>0</v>
      </c>
      <c r="Z46" s="109">
        <v>0</v>
      </c>
      <c r="AA46" s="109">
        <v>10593.87</v>
      </c>
      <c r="AC46" s="103" t="s">
        <v>1163</v>
      </c>
      <c r="AD46" s="103" t="s">
        <v>1164</v>
      </c>
      <c r="AE46" s="103"/>
      <c r="AF46" s="104">
        <v>17400</v>
      </c>
      <c r="AG46" s="103" t="s">
        <v>43</v>
      </c>
      <c r="AH46" s="104">
        <v>0</v>
      </c>
      <c r="AI46" s="104">
        <v>0</v>
      </c>
      <c r="AJ46" s="104">
        <v>17400</v>
      </c>
      <c r="AK46" s="103" t="s">
        <v>43</v>
      </c>
    </row>
    <row r="47" spans="1:37" ht="20.100000000000001" customHeight="1" x14ac:dyDescent="0.2">
      <c r="A47" s="53" t="s">
        <v>1167</v>
      </c>
      <c r="B47" s="53"/>
      <c r="C47" s="53" t="s">
        <v>1168</v>
      </c>
      <c r="D47" s="54">
        <v>80000.2</v>
      </c>
      <c r="E47" s="53" t="s">
        <v>43</v>
      </c>
      <c r="F47" s="54">
        <v>0</v>
      </c>
      <c r="G47" s="54">
        <v>0</v>
      </c>
      <c r="H47" s="54">
        <v>80000.2</v>
      </c>
      <c r="I47" s="53" t="s">
        <v>43</v>
      </c>
      <c r="K47" s="96" t="s">
        <v>1167</v>
      </c>
      <c r="L47" s="96" t="s">
        <v>1168</v>
      </c>
      <c r="M47" s="96"/>
      <c r="N47" s="97">
        <v>80000.2</v>
      </c>
      <c r="O47" s="96" t="s">
        <v>43</v>
      </c>
      <c r="P47" s="97">
        <v>0</v>
      </c>
      <c r="Q47" s="97">
        <v>0</v>
      </c>
      <c r="R47" s="97">
        <v>80000.2</v>
      </c>
      <c r="T47" s="108" t="s">
        <v>1167</v>
      </c>
      <c r="U47" s="108" t="s">
        <v>1168</v>
      </c>
      <c r="V47" s="108"/>
      <c r="W47" s="109">
        <v>80000.2</v>
      </c>
      <c r="X47" s="108" t="s">
        <v>43</v>
      </c>
      <c r="Y47" s="109">
        <v>0</v>
      </c>
      <c r="Z47" s="109">
        <v>0</v>
      </c>
      <c r="AA47" s="109">
        <v>80000.2</v>
      </c>
      <c r="AC47" s="103" t="s">
        <v>1165</v>
      </c>
      <c r="AD47" s="103" t="s">
        <v>1166</v>
      </c>
      <c r="AE47" s="103"/>
      <c r="AF47" s="104">
        <v>10593.87</v>
      </c>
      <c r="AG47" s="103" t="s">
        <v>43</v>
      </c>
      <c r="AH47" s="104">
        <v>0</v>
      </c>
      <c r="AI47" s="104">
        <v>0</v>
      </c>
      <c r="AJ47" s="104">
        <v>10593.87</v>
      </c>
      <c r="AK47" s="103" t="s">
        <v>43</v>
      </c>
    </row>
    <row r="48" spans="1:37" ht="20.100000000000001" customHeight="1" x14ac:dyDescent="0.2">
      <c r="A48" s="53" t="s">
        <v>1169</v>
      </c>
      <c r="B48" s="53"/>
      <c r="C48" s="53" t="s">
        <v>1170</v>
      </c>
      <c r="D48" s="54">
        <v>17400</v>
      </c>
      <c r="E48" s="53" t="s">
        <v>43</v>
      </c>
      <c r="F48" s="54">
        <v>0</v>
      </c>
      <c r="G48" s="54">
        <v>0</v>
      </c>
      <c r="H48" s="54">
        <v>17400</v>
      </c>
      <c r="I48" s="53" t="s">
        <v>43</v>
      </c>
      <c r="K48" s="96" t="s">
        <v>1169</v>
      </c>
      <c r="L48" s="96" t="s">
        <v>1170</v>
      </c>
      <c r="M48" s="96"/>
      <c r="N48" s="97">
        <v>17400</v>
      </c>
      <c r="O48" s="96" t="s">
        <v>43</v>
      </c>
      <c r="P48" s="97">
        <v>0</v>
      </c>
      <c r="Q48" s="97">
        <v>0</v>
      </c>
      <c r="R48" s="97">
        <v>17400</v>
      </c>
      <c r="T48" s="108" t="s">
        <v>1169</v>
      </c>
      <c r="U48" s="108" t="s">
        <v>1170</v>
      </c>
      <c r="V48" s="108"/>
      <c r="W48" s="109">
        <v>17400</v>
      </c>
      <c r="X48" s="108" t="s">
        <v>43</v>
      </c>
      <c r="Y48" s="109">
        <v>0</v>
      </c>
      <c r="Z48" s="109">
        <v>0</v>
      </c>
      <c r="AA48" s="109">
        <v>17400</v>
      </c>
      <c r="AC48" s="103" t="s">
        <v>1167</v>
      </c>
      <c r="AD48" s="103" t="s">
        <v>1168</v>
      </c>
      <c r="AE48" s="103"/>
      <c r="AF48" s="104">
        <v>80000.2</v>
      </c>
      <c r="AG48" s="103" t="s">
        <v>43</v>
      </c>
      <c r="AH48" s="104">
        <v>0</v>
      </c>
      <c r="AI48" s="104">
        <v>0</v>
      </c>
      <c r="AJ48" s="104">
        <v>80000.2</v>
      </c>
      <c r="AK48" s="103" t="s">
        <v>43</v>
      </c>
    </row>
    <row r="49" spans="1:37" ht="20.100000000000001" customHeight="1" x14ac:dyDescent="0.2">
      <c r="A49" s="53" t="s">
        <v>1171</v>
      </c>
      <c r="B49" s="53"/>
      <c r="C49" s="53" t="s">
        <v>1172</v>
      </c>
      <c r="D49" s="54">
        <v>11336</v>
      </c>
      <c r="E49" s="53" t="s">
        <v>43</v>
      </c>
      <c r="F49" s="54">
        <v>0</v>
      </c>
      <c r="G49" s="54">
        <v>0</v>
      </c>
      <c r="H49" s="54">
        <v>11336</v>
      </c>
      <c r="I49" s="53" t="s">
        <v>43</v>
      </c>
      <c r="K49" s="96" t="s">
        <v>1171</v>
      </c>
      <c r="L49" s="96" t="s">
        <v>1172</v>
      </c>
      <c r="M49" s="96"/>
      <c r="N49" s="97">
        <v>11336</v>
      </c>
      <c r="O49" s="96" t="s">
        <v>43</v>
      </c>
      <c r="P49" s="97">
        <v>0</v>
      </c>
      <c r="Q49" s="97">
        <v>0</v>
      </c>
      <c r="R49" s="97">
        <v>11336</v>
      </c>
      <c r="T49" s="108" t="s">
        <v>1171</v>
      </c>
      <c r="U49" s="108" t="s">
        <v>1172</v>
      </c>
      <c r="V49" s="108"/>
      <c r="W49" s="109">
        <v>11336</v>
      </c>
      <c r="X49" s="108" t="s">
        <v>43</v>
      </c>
      <c r="Y49" s="109">
        <v>0</v>
      </c>
      <c r="Z49" s="109">
        <v>0</v>
      </c>
      <c r="AA49" s="109">
        <v>11336</v>
      </c>
      <c r="AC49" s="103" t="s">
        <v>1169</v>
      </c>
      <c r="AD49" s="103" t="s">
        <v>1170</v>
      </c>
      <c r="AE49" s="103"/>
      <c r="AF49" s="104">
        <v>17400</v>
      </c>
      <c r="AG49" s="103" t="s">
        <v>43</v>
      </c>
      <c r="AH49" s="104">
        <v>0</v>
      </c>
      <c r="AI49" s="104">
        <v>0</v>
      </c>
      <c r="AJ49" s="104">
        <v>17400</v>
      </c>
      <c r="AK49" s="103" t="s">
        <v>43</v>
      </c>
    </row>
    <row r="50" spans="1:37" ht="20.100000000000001" customHeight="1" x14ac:dyDescent="0.2">
      <c r="A50" s="53" t="s">
        <v>1173</v>
      </c>
      <c r="B50" s="53"/>
      <c r="C50" s="53" t="s">
        <v>1174</v>
      </c>
      <c r="D50" s="54">
        <v>6742</v>
      </c>
      <c r="E50" s="53" t="s">
        <v>43</v>
      </c>
      <c r="F50" s="54">
        <v>0</v>
      </c>
      <c r="G50" s="54">
        <v>0</v>
      </c>
      <c r="H50" s="54">
        <v>6742</v>
      </c>
      <c r="I50" s="53" t="s">
        <v>43</v>
      </c>
      <c r="K50" s="96" t="s">
        <v>1173</v>
      </c>
      <c r="L50" s="96" t="s">
        <v>1174</v>
      </c>
      <c r="M50" s="96"/>
      <c r="N50" s="97">
        <v>6742</v>
      </c>
      <c r="O50" s="96" t="s">
        <v>43</v>
      </c>
      <c r="P50" s="97">
        <v>0</v>
      </c>
      <c r="Q50" s="97">
        <v>0</v>
      </c>
      <c r="R50" s="97">
        <v>6742</v>
      </c>
      <c r="T50" s="108" t="s">
        <v>1173</v>
      </c>
      <c r="U50" s="108" t="s">
        <v>1174</v>
      </c>
      <c r="V50" s="108"/>
      <c r="W50" s="109">
        <v>6742</v>
      </c>
      <c r="X50" s="108" t="s">
        <v>43</v>
      </c>
      <c r="Y50" s="109">
        <v>0</v>
      </c>
      <c r="Z50" s="109">
        <v>0</v>
      </c>
      <c r="AA50" s="109">
        <v>6742</v>
      </c>
      <c r="AC50" s="103" t="s">
        <v>1171</v>
      </c>
      <c r="AD50" s="103" t="s">
        <v>1172</v>
      </c>
      <c r="AE50" s="103"/>
      <c r="AF50" s="104">
        <v>11336</v>
      </c>
      <c r="AG50" s="103" t="s">
        <v>43</v>
      </c>
      <c r="AH50" s="104">
        <v>0</v>
      </c>
      <c r="AI50" s="104">
        <v>0</v>
      </c>
      <c r="AJ50" s="104">
        <v>11336</v>
      </c>
      <c r="AK50" s="103" t="s">
        <v>43</v>
      </c>
    </row>
    <row r="51" spans="1:37" ht="20.100000000000001" customHeight="1" x14ac:dyDescent="0.2">
      <c r="A51" s="53" t="s">
        <v>1175</v>
      </c>
      <c r="B51" s="53"/>
      <c r="C51" s="53" t="s">
        <v>1176</v>
      </c>
      <c r="D51" s="54">
        <v>18560</v>
      </c>
      <c r="E51" s="53" t="s">
        <v>43</v>
      </c>
      <c r="F51" s="54">
        <v>0</v>
      </c>
      <c r="G51" s="54">
        <v>0</v>
      </c>
      <c r="H51" s="54">
        <v>18560</v>
      </c>
      <c r="I51" s="53" t="s">
        <v>43</v>
      </c>
      <c r="K51" s="96" t="s">
        <v>1175</v>
      </c>
      <c r="L51" s="96" t="s">
        <v>1176</v>
      </c>
      <c r="M51" s="96"/>
      <c r="N51" s="97">
        <v>18560</v>
      </c>
      <c r="O51" s="96" t="s">
        <v>43</v>
      </c>
      <c r="P51" s="97">
        <v>0</v>
      </c>
      <c r="Q51" s="97">
        <v>0</v>
      </c>
      <c r="R51" s="97">
        <v>18560</v>
      </c>
      <c r="T51" s="108" t="s">
        <v>1175</v>
      </c>
      <c r="U51" s="108" t="s">
        <v>1176</v>
      </c>
      <c r="V51" s="108"/>
      <c r="W51" s="109">
        <v>18560</v>
      </c>
      <c r="X51" s="108" t="s">
        <v>43</v>
      </c>
      <c r="Y51" s="109">
        <v>0</v>
      </c>
      <c r="Z51" s="109">
        <v>0</v>
      </c>
      <c r="AA51" s="109">
        <v>18560</v>
      </c>
      <c r="AC51" s="103" t="s">
        <v>1173</v>
      </c>
      <c r="AD51" s="103" t="s">
        <v>1174</v>
      </c>
      <c r="AE51" s="103"/>
      <c r="AF51" s="104">
        <v>6742</v>
      </c>
      <c r="AG51" s="103" t="s">
        <v>43</v>
      </c>
      <c r="AH51" s="104">
        <v>0</v>
      </c>
      <c r="AI51" s="104">
        <v>0</v>
      </c>
      <c r="AJ51" s="104">
        <v>6742</v>
      </c>
      <c r="AK51" s="103" t="s">
        <v>43</v>
      </c>
    </row>
    <row r="52" spans="1:37" ht="20.100000000000001" customHeight="1" x14ac:dyDescent="0.2">
      <c r="A52" s="53" t="s">
        <v>1177</v>
      </c>
      <c r="B52" s="53"/>
      <c r="C52" s="53" t="s">
        <v>1178</v>
      </c>
      <c r="D52" s="54">
        <v>1693.6</v>
      </c>
      <c r="E52" s="53" t="s">
        <v>43</v>
      </c>
      <c r="F52" s="54">
        <v>0</v>
      </c>
      <c r="G52" s="54">
        <v>0</v>
      </c>
      <c r="H52" s="54">
        <v>1693.6</v>
      </c>
      <c r="I52" s="53" t="s">
        <v>43</v>
      </c>
      <c r="K52" s="96" t="s">
        <v>1177</v>
      </c>
      <c r="L52" s="96" t="s">
        <v>1178</v>
      </c>
      <c r="M52" s="96"/>
      <c r="N52" s="97">
        <v>1693.6</v>
      </c>
      <c r="O52" s="96" t="s">
        <v>43</v>
      </c>
      <c r="P52" s="97">
        <v>0</v>
      </c>
      <c r="Q52" s="97">
        <v>0</v>
      </c>
      <c r="R52" s="97">
        <v>1693.6</v>
      </c>
      <c r="T52" s="108" t="s">
        <v>1177</v>
      </c>
      <c r="U52" s="108" t="s">
        <v>1178</v>
      </c>
      <c r="V52" s="108"/>
      <c r="W52" s="109">
        <v>1693.6</v>
      </c>
      <c r="X52" s="108" t="s">
        <v>43</v>
      </c>
      <c r="Y52" s="109">
        <v>0</v>
      </c>
      <c r="Z52" s="109">
        <v>0</v>
      </c>
      <c r="AA52" s="109">
        <v>1693.6</v>
      </c>
      <c r="AC52" s="103" t="s">
        <v>1175</v>
      </c>
      <c r="AD52" s="103" t="s">
        <v>1176</v>
      </c>
      <c r="AE52" s="103"/>
      <c r="AF52" s="104">
        <v>18560</v>
      </c>
      <c r="AG52" s="103" t="s">
        <v>43</v>
      </c>
      <c r="AH52" s="104">
        <v>0</v>
      </c>
      <c r="AI52" s="104">
        <v>0</v>
      </c>
      <c r="AJ52" s="104">
        <v>18560</v>
      </c>
      <c r="AK52" s="103" t="s">
        <v>43</v>
      </c>
    </row>
    <row r="53" spans="1:37" ht="20.100000000000001" customHeight="1" x14ac:dyDescent="0.2">
      <c r="A53" s="53" t="s">
        <v>1179</v>
      </c>
      <c r="B53" s="53"/>
      <c r="C53" s="53" t="s">
        <v>1180</v>
      </c>
      <c r="D53" s="54">
        <v>15351</v>
      </c>
      <c r="E53" s="53" t="s">
        <v>43</v>
      </c>
      <c r="F53" s="54">
        <v>0</v>
      </c>
      <c r="G53" s="54">
        <v>0</v>
      </c>
      <c r="H53" s="54">
        <v>15351</v>
      </c>
      <c r="I53" s="53" t="s">
        <v>43</v>
      </c>
      <c r="K53" s="96" t="s">
        <v>1179</v>
      </c>
      <c r="L53" s="96" t="s">
        <v>1180</v>
      </c>
      <c r="M53" s="96"/>
      <c r="N53" s="97">
        <v>15351</v>
      </c>
      <c r="O53" s="96" t="s">
        <v>43</v>
      </c>
      <c r="P53" s="97">
        <v>0</v>
      </c>
      <c r="Q53" s="97">
        <v>0</v>
      </c>
      <c r="R53" s="97">
        <v>15351</v>
      </c>
      <c r="T53" s="108" t="s">
        <v>1179</v>
      </c>
      <c r="U53" s="108" t="s">
        <v>1180</v>
      </c>
      <c r="V53" s="108"/>
      <c r="W53" s="109">
        <v>15351</v>
      </c>
      <c r="X53" s="108" t="s">
        <v>43</v>
      </c>
      <c r="Y53" s="109">
        <v>0</v>
      </c>
      <c r="Z53" s="109">
        <v>0</v>
      </c>
      <c r="AA53" s="109">
        <v>15351</v>
      </c>
      <c r="AC53" s="103" t="s">
        <v>1177</v>
      </c>
      <c r="AD53" s="103" t="s">
        <v>1178</v>
      </c>
      <c r="AE53" s="103"/>
      <c r="AF53" s="104">
        <v>1693.6</v>
      </c>
      <c r="AG53" s="103" t="s">
        <v>43</v>
      </c>
      <c r="AH53" s="104">
        <v>0</v>
      </c>
      <c r="AI53" s="104">
        <v>0</v>
      </c>
      <c r="AJ53" s="104">
        <v>1693.6</v>
      </c>
      <c r="AK53" s="103" t="s">
        <v>43</v>
      </c>
    </row>
    <row r="54" spans="1:37" ht="20.100000000000001" customHeight="1" x14ac:dyDescent="0.2">
      <c r="A54" s="53" t="s">
        <v>1181</v>
      </c>
      <c r="B54" s="53"/>
      <c r="C54" s="53" t="s">
        <v>1182</v>
      </c>
      <c r="D54" s="54">
        <v>6000</v>
      </c>
      <c r="E54" s="53" t="s">
        <v>43</v>
      </c>
      <c r="F54" s="54">
        <v>0</v>
      </c>
      <c r="G54" s="54">
        <v>0</v>
      </c>
      <c r="H54" s="54">
        <v>6000</v>
      </c>
      <c r="I54" s="53" t="s">
        <v>43</v>
      </c>
      <c r="K54" s="96" t="s">
        <v>1181</v>
      </c>
      <c r="L54" s="96" t="s">
        <v>1182</v>
      </c>
      <c r="M54" s="96"/>
      <c r="N54" s="97">
        <v>6000</v>
      </c>
      <c r="O54" s="96" t="s">
        <v>43</v>
      </c>
      <c r="P54" s="97">
        <v>0</v>
      </c>
      <c r="Q54" s="97">
        <v>0</v>
      </c>
      <c r="R54" s="97">
        <v>6000</v>
      </c>
      <c r="T54" s="108" t="s">
        <v>1181</v>
      </c>
      <c r="U54" s="108" t="s">
        <v>1182</v>
      </c>
      <c r="V54" s="108"/>
      <c r="W54" s="109">
        <v>6000</v>
      </c>
      <c r="X54" s="108" t="s">
        <v>43</v>
      </c>
      <c r="Y54" s="109">
        <v>0</v>
      </c>
      <c r="Z54" s="109">
        <v>0</v>
      </c>
      <c r="AA54" s="109">
        <v>6000</v>
      </c>
      <c r="AC54" s="103" t="s">
        <v>1179</v>
      </c>
      <c r="AD54" s="103" t="s">
        <v>1180</v>
      </c>
      <c r="AE54" s="103"/>
      <c r="AF54" s="104">
        <v>15351</v>
      </c>
      <c r="AG54" s="103" t="s">
        <v>43</v>
      </c>
      <c r="AH54" s="104">
        <v>0</v>
      </c>
      <c r="AI54" s="104">
        <v>0</v>
      </c>
      <c r="AJ54" s="104">
        <v>15351</v>
      </c>
      <c r="AK54" s="103" t="s">
        <v>43</v>
      </c>
    </row>
    <row r="55" spans="1:37" ht="20.100000000000001" customHeight="1" x14ac:dyDescent="0.2">
      <c r="A55" s="51" t="s">
        <v>1183</v>
      </c>
      <c r="B55" s="51"/>
      <c r="C55" s="51" t="s">
        <v>1184</v>
      </c>
      <c r="D55" s="52">
        <v>2082375.76</v>
      </c>
      <c r="E55" s="51" t="s">
        <v>43</v>
      </c>
      <c r="F55" s="52">
        <v>0</v>
      </c>
      <c r="G55" s="52">
        <v>0</v>
      </c>
      <c r="H55" s="52">
        <v>2082375.76</v>
      </c>
      <c r="I55" s="51" t="s">
        <v>43</v>
      </c>
      <c r="K55" s="98" t="s">
        <v>1183</v>
      </c>
      <c r="L55" s="98" t="s">
        <v>1184</v>
      </c>
      <c r="M55" s="98"/>
      <c r="N55" s="99">
        <v>2082375.76</v>
      </c>
      <c r="O55" s="98" t="s">
        <v>43</v>
      </c>
      <c r="P55" s="99">
        <v>0</v>
      </c>
      <c r="Q55" s="99">
        <v>0</v>
      </c>
      <c r="R55" s="99">
        <v>2082375.76</v>
      </c>
      <c r="T55" s="107" t="s">
        <v>1183</v>
      </c>
      <c r="U55" s="107" t="s">
        <v>1184</v>
      </c>
      <c r="V55" s="107"/>
      <c r="W55" s="110">
        <v>2082375.76</v>
      </c>
      <c r="X55" s="107" t="s">
        <v>43</v>
      </c>
      <c r="Y55" s="110">
        <v>0</v>
      </c>
      <c r="Z55" s="110">
        <v>0</v>
      </c>
      <c r="AA55" s="110">
        <v>2082375.76</v>
      </c>
      <c r="AC55" s="103" t="s">
        <v>1181</v>
      </c>
      <c r="AD55" s="103" t="s">
        <v>1182</v>
      </c>
      <c r="AE55" s="103"/>
      <c r="AF55" s="104">
        <v>6000</v>
      </c>
      <c r="AG55" s="103" t="s">
        <v>43</v>
      </c>
      <c r="AH55" s="104">
        <v>0</v>
      </c>
      <c r="AI55" s="104">
        <v>0</v>
      </c>
      <c r="AJ55" s="104">
        <v>6000</v>
      </c>
      <c r="AK55" s="103" t="s">
        <v>43</v>
      </c>
    </row>
    <row r="56" spans="1:37" ht="20.100000000000001" customHeight="1" x14ac:dyDescent="0.2">
      <c r="A56" s="53" t="s">
        <v>1185</v>
      </c>
      <c r="B56" s="53"/>
      <c r="C56" s="53" t="s">
        <v>1186</v>
      </c>
      <c r="D56" s="54">
        <v>2082375.76</v>
      </c>
      <c r="E56" s="53" t="s">
        <v>43</v>
      </c>
      <c r="F56" s="54">
        <v>0</v>
      </c>
      <c r="G56" s="54">
        <v>0</v>
      </c>
      <c r="H56" s="54">
        <v>2082375.76</v>
      </c>
      <c r="I56" s="53" t="s">
        <v>43</v>
      </c>
      <c r="K56" s="96" t="s">
        <v>1185</v>
      </c>
      <c r="L56" s="96" t="s">
        <v>1186</v>
      </c>
      <c r="M56" s="96"/>
      <c r="N56" s="97">
        <v>2082375.76</v>
      </c>
      <c r="O56" s="96" t="s">
        <v>43</v>
      </c>
      <c r="P56" s="97">
        <v>0</v>
      </c>
      <c r="Q56" s="97">
        <v>0</v>
      </c>
      <c r="R56" s="97">
        <v>2082375.76</v>
      </c>
      <c r="T56" s="108" t="s">
        <v>1185</v>
      </c>
      <c r="U56" s="108" t="s">
        <v>1186</v>
      </c>
      <c r="V56" s="108"/>
      <c r="W56" s="109">
        <v>2082375.76</v>
      </c>
      <c r="X56" s="108" t="s">
        <v>43</v>
      </c>
      <c r="Y56" s="109">
        <v>0</v>
      </c>
      <c r="Z56" s="109">
        <v>0</v>
      </c>
      <c r="AA56" s="109">
        <v>2082375.76</v>
      </c>
      <c r="AC56" s="113" t="s">
        <v>1183</v>
      </c>
      <c r="AD56" s="113" t="s">
        <v>1184</v>
      </c>
      <c r="AE56" s="113"/>
      <c r="AF56" s="114">
        <v>2082375.76</v>
      </c>
      <c r="AG56" s="113" t="s">
        <v>43</v>
      </c>
      <c r="AH56" s="114">
        <v>0</v>
      </c>
      <c r="AI56" s="114">
        <v>0</v>
      </c>
      <c r="AJ56" s="114">
        <v>2082375.76</v>
      </c>
      <c r="AK56" s="113" t="s">
        <v>43</v>
      </c>
    </row>
    <row r="57" spans="1:37" ht="20.100000000000001" customHeight="1" x14ac:dyDescent="0.2">
      <c r="A57" s="51" t="s">
        <v>1187</v>
      </c>
      <c r="B57" s="51"/>
      <c r="C57" s="51" t="s">
        <v>1188</v>
      </c>
      <c r="D57" s="52">
        <v>859259.8</v>
      </c>
      <c r="E57" s="51" t="s">
        <v>43</v>
      </c>
      <c r="F57" s="52">
        <v>0</v>
      </c>
      <c r="G57" s="52">
        <v>0</v>
      </c>
      <c r="H57" s="52">
        <v>859259.8</v>
      </c>
      <c r="I57" s="51" t="s">
        <v>43</v>
      </c>
      <c r="K57" s="98" t="s">
        <v>1187</v>
      </c>
      <c r="L57" s="98" t="s">
        <v>1188</v>
      </c>
      <c r="M57" s="98"/>
      <c r="N57" s="99">
        <v>859259.8</v>
      </c>
      <c r="O57" s="98" t="s">
        <v>43</v>
      </c>
      <c r="P57" s="99">
        <v>0</v>
      </c>
      <c r="Q57" s="99">
        <v>0</v>
      </c>
      <c r="R57" s="99">
        <v>859259.8</v>
      </c>
      <c r="T57" s="107" t="s">
        <v>1187</v>
      </c>
      <c r="U57" s="107" t="s">
        <v>1188</v>
      </c>
      <c r="V57" s="107"/>
      <c r="W57" s="110">
        <v>859259.8</v>
      </c>
      <c r="X57" s="107" t="s">
        <v>43</v>
      </c>
      <c r="Y57" s="110">
        <v>0</v>
      </c>
      <c r="Z57" s="110">
        <v>0</v>
      </c>
      <c r="AA57" s="110">
        <v>859259.8</v>
      </c>
      <c r="AC57" s="103" t="s">
        <v>1185</v>
      </c>
      <c r="AD57" s="103" t="s">
        <v>1186</v>
      </c>
      <c r="AE57" s="103"/>
      <c r="AF57" s="104">
        <v>2082375.76</v>
      </c>
      <c r="AG57" s="103" t="s">
        <v>43</v>
      </c>
      <c r="AH57" s="104">
        <v>0</v>
      </c>
      <c r="AI57" s="104">
        <v>0</v>
      </c>
      <c r="AJ57" s="104">
        <v>2082375.76</v>
      </c>
      <c r="AK57" s="103" t="s">
        <v>43</v>
      </c>
    </row>
    <row r="58" spans="1:37" ht="20.100000000000001" customHeight="1" x14ac:dyDescent="0.2">
      <c r="A58" s="53" t="s">
        <v>1189</v>
      </c>
      <c r="B58" s="53"/>
      <c r="C58" s="53" t="s">
        <v>1124</v>
      </c>
      <c r="D58" s="54">
        <v>227700</v>
      </c>
      <c r="E58" s="53" t="s">
        <v>43</v>
      </c>
      <c r="F58" s="54">
        <v>0</v>
      </c>
      <c r="G58" s="54">
        <v>0</v>
      </c>
      <c r="H58" s="54">
        <v>227700</v>
      </c>
      <c r="I58" s="53" t="s">
        <v>43</v>
      </c>
      <c r="K58" s="96" t="s">
        <v>1189</v>
      </c>
      <c r="L58" s="96" t="s">
        <v>1124</v>
      </c>
      <c r="M58" s="96"/>
      <c r="N58" s="97">
        <v>227700</v>
      </c>
      <c r="O58" s="96" t="s">
        <v>43</v>
      </c>
      <c r="P58" s="97">
        <v>0</v>
      </c>
      <c r="Q58" s="97">
        <v>0</v>
      </c>
      <c r="R58" s="97">
        <v>227700</v>
      </c>
      <c r="T58" s="108" t="s">
        <v>1189</v>
      </c>
      <c r="U58" s="108" t="s">
        <v>1124</v>
      </c>
      <c r="V58" s="108"/>
      <c r="W58" s="109">
        <v>227700</v>
      </c>
      <c r="X58" s="108" t="s">
        <v>43</v>
      </c>
      <c r="Y58" s="109">
        <v>0</v>
      </c>
      <c r="Z58" s="109">
        <v>0</v>
      </c>
      <c r="AA58" s="109">
        <v>227700</v>
      </c>
      <c r="AC58" s="113" t="s">
        <v>1187</v>
      </c>
      <c r="AD58" s="113" t="s">
        <v>1188</v>
      </c>
      <c r="AE58" s="113"/>
      <c r="AF58" s="114">
        <v>859259.8</v>
      </c>
      <c r="AG58" s="113" t="s">
        <v>43</v>
      </c>
      <c r="AH58" s="114">
        <v>15000</v>
      </c>
      <c r="AI58" s="114">
        <v>0</v>
      </c>
      <c r="AJ58" s="114">
        <v>874259.8</v>
      </c>
      <c r="AK58" s="113" t="s">
        <v>43</v>
      </c>
    </row>
    <row r="59" spans="1:37" ht="20.100000000000001" customHeight="1" x14ac:dyDescent="0.2">
      <c r="A59" s="53" t="s">
        <v>1190</v>
      </c>
      <c r="B59" s="53"/>
      <c r="C59" s="53" t="s">
        <v>1191</v>
      </c>
      <c r="D59" s="54">
        <v>50000</v>
      </c>
      <c r="E59" s="53" t="s">
        <v>43</v>
      </c>
      <c r="F59" s="54">
        <v>0</v>
      </c>
      <c r="G59" s="54">
        <v>0</v>
      </c>
      <c r="H59" s="54">
        <v>50000</v>
      </c>
      <c r="I59" s="53" t="s">
        <v>43</v>
      </c>
      <c r="K59" s="96" t="s">
        <v>1190</v>
      </c>
      <c r="L59" s="96" t="s">
        <v>1191</v>
      </c>
      <c r="M59" s="96"/>
      <c r="N59" s="97">
        <v>50000</v>
      </c>
      <c r="O59" s="96" t="s">
        <v>43</v>
      </c>
      <c r="P59" s="97">
        <v>0</v>
      </c>
      <c r="Q59" s="97">
        <v>0</v>
      </c>
      <c r="R59" s="97">
        <v>50000</v>
      </c>
      <c r="T59" s="108" t="s">
        <v>1190</v>
      </c>
      <c r="U59" s="108" t="s">
        <v>1191</v>
      </c>
      <c r="V59" s="108"/>
      <c r="W59" s="109">
        <v>50000</v>
      </c>
      <c r="X59" s="108" t="s">
        <v>43</v>
      </c>
      <c r="Y59" s="109">
        <v>0</v>
      </c>
      <c r="Z59" s="109">
        <v>0</v>
      </c>
      <c r="AA59" s="109">
        <v>50000</v>
      </c>
      <c r="AC59" s="103" t="s">
        <v>1189</v>
      </c>
      <c r="AD59" s="103" t="s">
        <v>1124</v>
      </c>
      <c r="AE59" s="103"/>
      <c r="AF59" s="104">
        <v>227700</v>
      </c>
      <c r="AG59" s="103" t="s">
        <v>43</v>
      </c>
      <c r="AH59" s="104">
        <v>0</v>
      </c>
      <c r="AI59" s="104">
        <v>0</v>
      </c>
      <c r="AJ59" s="104">
        <v>227700</v>
      </c>
      <c r="AK59" s="103" t="s">
        <v>43</v>
      </c>
    </row>
    <row r="60" spans="1:37" ht="20.100000000000001" customHeight="1" x14ac:dyDescent="0.2">
      <c r="A60" s="53" t="s">
        <v>1192</v>
      </c>
      <c r="B60" s="53"/>
      <c r="C60" s="53" t="s">
        <v>1193</v>
      </c>
      <c r="D60" s="54">
        <v>290000</v>
      </c>
      <c r="E60" s="53" t="s">
        <v>43</v>
      </c>
      <c r="F60" s="54">
        <v>0</v>
      </c>
      <c r="G60" s="54">
        <v>0</v>
      </c>
      <c r="H60" s="54">
        <v>290000</v>
      </c>
      <c r="I60" s="53" t="s">
        <v>43</v>
      </c>
      <c r="K60" s="96" t="s">
        <v>1192</v>
      </c>
      <c r="L60" s="96" t="s">
        <v>1193</v>
      </c>
      <c r="M60" s="96"/>
      <c r="N60" s="97">
        <v>290000</v>
      </c>
      <c r="O60" s="96" t="s">
        <v>43</v>
      </c>
      <c r="P60" s="97">
        <v>0</v>
      </c>
      <c r="Q60" s="97">
        <v>0</v>
      </c>
      <c r="R60" s="97">
        <v>290000</v>
      </c>
      <c r="T60" s="108" t="s">
        <v>1192</v>
      </c>
      <c r="U60" s="108" t="s">
        <v>1193</v>
      </c>
      <c r="V60" s="108"/>
      <c r="W60" s="109">
        <v>290000</v>
      </c>
      <c r="X60" s="108" t="s">
        <v>43</v>
      </c>
      <c r="Y60" s="109">
        <v>0</v>
      </c>
      <c r="Z60" s="109">
        <v>0</v>
      </c>
      <c r="AA60" s="109">
        <v>290000</v>
      </c>
      <c r="AC60" s="103" t="s">
        <v>1190</v>
      </c>
      <c r="AD60" s="103" t="s">
        <v>1191</v>
      </c>
      <c r="AE60" s="103"/>
      <c r="AF60" s="104">
        <v>50000</v>
      </c>
      <c r="AG60" s="103" t="s">
        <v>43</v>
      </c>
      <c r="AH60" s="104">
        <v>0</v>
      </c>
      <c r="AI60" s="104">
        <v>0</v>
      </c>
      <c r="AJ60" s="104">
        <v>50000</v>
      </c>
      <c r="AK60" s="103" t="s">
        <v>43</v>
      </c>
    </row>
    <row r="61" spans="1:37" ht="20.100000000000001" customHeight="1" x14ac:dyDescent="0.2">
      <c r="A61" s="53" t="s">
        <v>1194</v>
      </c>
      <c r="B61" s="53"/>
      <c r="C61" s="53" t="s">
        <v>1195</v>
      </c>
      <c r="D61" s="54">
        <v>250000</v>
      </c>
      <c r="E61" s="53" t="s">
        <v>43</v>
      </c>
      <c r="F61" s="54">
        <v>0</v>
      </c>
      <c r="G61" s="54">
        <v>0</v>
      </c>
      <c r="H61" s="54">
        <v>250000</v>
      </c>
      <c r="I61" s="53" t="s">
        <v>43</v>
      </c>
      <c r="K61" s="96" t="s">
        <v>1194</v>
      </c>
      <c r="L61" s="96" t="s">
        <v>1195</v>
      </c>
      <c r="M61" s="96"/>
      <c r="N61" s="97">
        <v>250000</v>
      </c>
      <c r="O61" s="96" t="s">
        <v>43</v>
      </c>
      <c r="P61" s="97">
        <v>0</v>
      </c>
      <c r="Q61" s="97">
        <v>0</v>
      </c>
      <c r="R61" s="97">
        <v>250000</v>
      </c>
      <c r="T61" s="108" t="s">
        <v>1194</v>
      </c>
      <c r="U61" s="108" t="s">
        <v>1195</v>
      </c>
      <c r="V61" s="108"/>
      <c r="W61" s="109">
        <v>250000</v>
      </c>
      <c r="X61" s="108" t="s">
        <v>43</v>
      </c>
      <c r="Y61" s="109">
        <v>0</v>
      </c>
      <c r="Z61" s="109">
        <v>0</v>
      </c>
      <c r="AA61" s="109">
        <v>250000</v>
      </c>
      <c r="AC61" s="103" t="s">
        <v>1192</v>
      </c>
      <c r="AD61" s="103" t="s">
        <v>1193</v>
      </c>
      <c r="AE61" s="103"/>
      <c r="AF61" s="104">
        <v>290000</v>
      </c>
      <c r="AG61" s="103" t="s">
        <v>43</v>
      </c>
      <c r="AH61" s="104">
        <v>0</v>
      </c>
      <c r="AI61" s="104">
        <v>0</v>
      </c>
      <c r="AJ61" s="104">
        <v>290000</v>
      </c>
      <c r="AK61" s="103" t="s">
        <v>43</v>
      </c>
    </row>
    <row r="62" spans="1:37" ht="20.100000000000001" customHeight="1" x14ac:dyDescent="0.2">
      <c r="A62" s="53" t="s">
        <v>1196</v>
      </c>
      <c r="B62" s="53"/>
      <c r="C62" s="53" t="s">
        <v>1197</v>
      </c>
      <c r="D62" s="54">
        <v>29812</v>
      </c>
      <c r="E62" s="53" t="s">
        <v>43</v>
      </c>
      <c r="F62" s="54">
        <v>0</v>
      </c>
      <c r="G62" s="54">
        <v>0</v>
      </c>
      <c r="H62" s="54">
        <v>29812</v>
      </c>
      <c r="I62" s="53" t="s">
        <v>43</v>
      </c>
      <c r="K62" s="96" t="s">
        <v>1196</v>
      </c>
      <c r="L62" s="96" t="s">
        <v>1197</v>
      </c>
      <c r="M62" s="96"/>
      <c r="N62" s="97">
        <v>29812</v>
      </c>
      <c r="O62" s="96" t="s">
        <v>43</v>
      </c>
      <c r="P62" s="97">
        <v>0</v>
      </c>
      <c r="Q62" s="97">
        <v>0</v>
      </c>
      <c r="R62" s="97">
        <v>29812</v>
      </c>
      <c r="T62" s="108" t="s">
        <v>1196</v>
      </c>
      <c r="U62" s="108" t="s">
        <v>1197</v>
      </c>
      <c r="V62" s="108"/>
      <c r="W62" s="109">
        <v>29812</v>
      </c>
      <c r="X62" s="108" t="s">
        <v>43</v>
      </c>
      <c r="Y62" s="109">
        <v>0</v>
      </c>
      <c r="Z62" s="109">
        <v>0</v>
      </c>
      <c r="AA62" s="109">
        <v>29812</v>
      </c>
      <c r="AC62" s="103" t="s">
        <v>1194</v>
      </c>
      <c r="AD62" s="103" t="s">
        <v>1195</v>
      </c>
      <c r="AE62" s="103"/>
      <c r="AF62" s="104">
        <v>250000</v>
      </c>
      <c r="AG62" s="103" t="s">
        <v>43</v>
      </c>
      <c r="AH62" s="104">
        <v>0</v>
      </c>
      <c r="AI62" s="104">
        <v>0</v>
      </c>
      <c r="AJ62" s="104">
        <v>250000</v>
      </c>
      <c r="AK62" s="103" t="s">
        <v>43</v>
      </c>
    </row>
    <row r="63" spans="1:37" ht="20.100000000000001" customHeight="1" x14ac:dyDescent="0.2">
      <c r="A63" s="53" t="s">
        <v>1198</v>
      </c>
      <c r="B63" s="53"/>
      <c r="C63" s="53" t="s">
        <v>1199</v>
      </c>
      <c r="D63" s="54">
        <v>7500</v>
      </c>
      <c r="E63" s="53" t="s">
        <v>43</v>
      </c>
      <c r="F63" s="54">
        <v>0</v>
      </c>
      <c r="G63" s="54">
        <v>0</v>
      </c>
      <c r="H63" s="54">
        <v>7500</v>
      </c>
      <c r="I63" s="53" t="s">
        <v>43</v>
      </c>
      <c r="K63" s="96" t="s">
        <v>1198</v>
      </c>
      <c r="L63" s="96" t="s">
        <v>1199</v>
      </c>
      <c r="M63" s="96"/>
      <c r="N63" s="97">
        <v>7500</v>
      </c>
      <c r="O63" s="96" t="s">
        <v>43</v>
      </c>
      <c r="P63" s="97">
        <v>0</v>
      </c>
      <c r="Q63" s="97">
        <v>0</v>
      </c>
      <c r="R63" s="97">
        <v>7500</v>
      </c>
      <c r="T63" s="108" t="s">
        <v>1198</v>
      </c>
      <c r="U63" s="108" t="s">
        <v>1199</v>
      </c>
      <c r="V63" s="108"/>
      <c r="W63" s="109">
        <v>7500</v>
      </c>
      <c r="X63" s="108" t="s">
        <v>43</v>
      </c>
      <c r="Y63" s="109">
        <v>0</v>
      </c>
      <c r="Z63" s="109">
        <v>0</v>
      </c>
      <c r="AA63" s="109">
        <v>7500</v>
      </c>
      <c r="AC63" s="103" t="s">
        <v>1196</v>
      </c>
      <c r="AD63" s="103" t="s">
        <v>1197</v>
      </c>
      <c r="AE63" s="103"/>
      <c r="AF63" s="104">
        <v>29812</v>
      </c>
      <c r="AG63" s="103" t="s">
        <v>43</v>
      </c>
      <c r="AH63" s="104">
        <v>0</v>
      </c>
      <c r="AI63" s="104">
        <v>0</v>
      </c>
      <c r="AJ63" s="104">
        <v>29812</v>
      </c>
      <c r="AK63" s="103" t="s">
        <v>43</v>
      </c>
    </row>
    <row r="64" spans="1:37" ht="20.100000000000001" customHeight="1" x14ac:dyDescent="0.2">
      <c r="A64" s="53" t="s">
        <v>1200</v>
      </c>
      <c r="B64" s="53"/>
      <c r="C64" s="53" t="s">
        <v>1201</v>
      </c>
      <c r="D64" s="54">
        <v>3853.8</v>
      </c>
      <c r="E64" s="53" t="s">
        <v>43</v>
      </c>
      <c r="F64" s="54">
        <v>0</v>
      </c>
      <c r="G64" s="54">
        <v>0</v>
      </c>
      <c r="H64" s="54">
        <v>3853.8</v>
      </c>
      <c r="I64" s="53" t="s">
        <v>43</v>
      </c>
      <c r="K64" s="96" t="s">
        <v>1200</v>
      </c>
      <c r="L64" s="96" t="s">
        <v>1201</v>
      </c>
      <c r="M64" s="96"/>
      <c r="N64" s="97">
        <v>3853.8</v>
      </c>
      <c r="O64" s="96" t="s">
        <v>43</v>
      </c>
      <c r="P64" s="97">
        <v>0</v>
      </c>
      <c r="Q64" s="97">
        <v>0</v>
      </c>
      <c r="R64" s="97">
        <v>3853.8</v>
      </c>
      <c r="T64" s="108" t="s">
        <v>1200</v>
      </c>
      <c r="U64" s="108" t="s">
        <v>1201</v>
      </c>
      <c r="V64" s="108"/>
      <c r="W64" s="109">
        <v>3853.8</v>
      </c>
      <c r="X64" s="108" t="s">
        <v>43</v>
      </c>
      <c r="Y64" s="109">
        <v>0</v>
      </c>
      <c r="Z64" s="109">
        <v>0</v>
      </c>
      <c r="AA64" s="109">
        <v>3853.8</v>
      </c>
      <c r="AC64" s="103" t="s">
        <v>1198</v>
      </c>
      <c r="AD64" s="103" t="s">
        <v>1199</v>
      </c>
      <c r="AE64" s="103"/>
      <c r="AF64" s="104">
        <v>7500</v>
      </c>
      <c r="AG64" s="103" t="s">
        <v>43</v>
      </c>
      <c r="AH64" s="104">
        <v>0</v>
      </c>
      <c r="AI64" s="104">
        <v>0</v>
      </c>
      <c r="AJ64" s="104">
        <v>7500</v>
      </c>
      <c r="AK64" s="103" t="s">
        <v>43</v>
      </c>
    </row>
    <row r="65" spans="1:37" ht="20.100000000000001" customHeight="1" x14ac:dyDescent="0.2">
      <c r="A65" s="53" t="s">
        <v>1202</v>
      </c>
      <c r="B65" s="53"/>
      <c r="C65" s="53" t="s">
        <v>1203</v>
      </c>
      <c r="D65" s="54">
        <v>394</v>
      </c>
      <c r="E65" s="53" t="s">
        <v>43</v>
      </c>
      <c r="F65" s="54">
        <v>0</v>
      </c>
      <c r="G65" s="54">
        <v>0</v>
      </c>
      <c r="H65" s="54">
        <v>394</v>
      </c>
      <c r="I65" s="53" t="s">
        <v>43</v>
      </c>
      <c r="K65" s="96" t="s">
        <v>1202</v>
      </c>
      <c r="L65" s="96" t="s">
        <v>1203</v>
      </c>
      <c r="M65" s="96"/>
      <c r="N65" s="97">
        <v>394</v>
      </c>
      <c r="O65" s="96" t="s">
        <v>43</v>
      </c>
      <c r="P65" s="97">
        <v>0</v>
      </c>
      <c r="Q65" s="97">
        <v>0</v>
      </c>
      <c r="R65" s="97">
        <v>394</v>
      </c>
      <c r="T65" s="108" t="s">
        <v>1202</v>
      </c>
      <c r="U65" s="108" t="s">
        <v>1203</v>
      </c>
      <c r="V65" s="108"/>
      <c r="W65" s="109">
        <v>394</v>
      </c>
      <c r="X65" s="108" t="s">
        <v>43</v>
      </c>
      <c r="Y65" s="109">
        <v>0</v>
      </c>
      <c r="Z65" s="109">
        <v>0</v>
      </c>
      <c r="AA65" s="109">
        <v>394</v>
      </c>
      <c r="AC65" s="103" t="s">
        <v>1501</v>
      </c>
      <c r="AD65" s="103" t="s">
        <v>1502</v>
      </c>
      <c r="AE65" s="103"/>
      <c r="AF65" s="104">
        <v>0</v>
      </c>
      <c r="AG65" s="103" t="s">
        <v>43</v>
      </c>
      <c r="AH65" s="104">
        <v>15000</v>
      </c>
      <c r="AI65" s="104">
        <v>0</v>
      </c>
      <c r="AJ65" s="104">
        <v>15000</v>
      </c>
      <c r="AK65" s="103" t="s">
        <v>43</v>
      </c>
    </row>
    <row r="66" spans="1:37" ht="20.100000000000001" customHeight="1" x14ac:dyDescent="0.2">
      <c r="A66" s="53" t="s">
        <v>1204</v>
      </c>
      <c r="B66" s="53"/>
      <c r="C66" s="53" t="s">
        <v>1205</v>
      </c>
      <c r="D66" s="54">
        <v>226307.22</v>
      </c>
      <c r="E66" s="53" t="s">
        <v>43</v>
      </c>
      <c r="F66" s="54">
        <v>0</v>
      </c>
      <c r="G66" s="54">
        <v>0</v>
      </c>
      <c r="H66" s="54">
        <v>226307.22</v>
      </c>
      <c r="I66" s="53" t="s">
        <v>43</v>
      </c>
      <c r="K66" s="96" t="s">
        <v>1204</v>
      </c>
      <c r="L66" s="96" t="s">
        <v>1205</v>
      </c>
      <c r="M66" s="96"/>
      <c r="N66" s="97">
        <v>226307.22</v>
      </c>
      <c r="O66" s="96" t="s">
        <v>43</v>
      </c>
      <c r="P66" s="97">
        <v>0</v>
      </c>
      <c r="Q66" s="97">
        <v>0</v>
      </c>
      <c r="R66" s="97">
        <v>226307.22</v>
      </c>
      <c r="T66" s="108" t="s">
        <v>1204</v>
      </c>
      <c r="U66" s="108" t="s">
        <v>1205</v>
      </c>
      <c r="V66" s="108"/>
      <c r="W66" s="109">
        <v>226307.22</v>
      </c>
      <c r="X66" s="108" t="s">
        <v>43</v>
      </c>
      <c r="Y66" s="109">
        <v>0</v>
      </c>
      <c r="Z66" s="109">
        <v>0</v>
      </c>
      <c r="AA66" s="109">
        <v>226307.22</v>
      </c>
      <c r="AC66" s="103" t="s">
        <v>1200</v>
      </c>
      <c r="AD66" s="103" t="s">
        <v>1201</v>
      </c>
      <c r="AE66" s="103"/>
      <c r="AF66" s="104">
        <v>3853.8</v>
      </c>
      <c r="AG66" s="103" t="s">
        <v>43</v>
      </c>
      <c r="AH66" s="104">
        <v>0</v>
      </c>
      <c r="AI66" s="104">
        <v>0</v>
      </c>
      <c r="AJ66" s="104">
        <v>3853.8</v>
      </c>
      <c r="AK66" s="103" t="s">
        <v>43</v>
      </c>
    </row>
    <row r="67" spans="1:37" ht="20.100000000000001" customHeight="1" x14ac:dyDescent="0.2">
      <c r="A67" s="51" t="s">
        <v>1206</v>
      </c>
      <c r="B67" s="51"/>
      <c r="C67" s="51" t="s">
        <v>1207</v>
      </c>
      <c r="D67" s="52">
        <v>95800.44</v>
      </c>
      <c r="E67" s="51" t="s">
        <v>43</v>
      </c>
      <c r="F67" s="52">
        <v>0</v>
      </c>
      <c r="G67" s="52">
        <v>0</v>
      </c>
      <c r="H67" s="52">
        <v>95800.44</v>
      </c>
      <c r="I67" s="51" t="s">
        <v>43</v>
      </c>
      <c r="K67" s="98" t="s">
        <v>1206</v>
      </c>
      <c r="L67" s="98" t="s">
        <v>1207</v>
      </c>
      <c r="M67" s="98"/>
      <c r="N67" s="99">
        <v>95800.44</v>
      </c>
      <c r="O67" s="98" t="s">
        <v>43</v>
      </c>
      <c r="P67" s="99">
        <v>0</v>
      </c>
      <c r="Q67" s="99">
        <v>0</v>
      </c>
      <c r="R67" s="99">
        <v>95800.44</v>
      </c>
      <c r="T67" s="107" t="s">
        <v>1206</v>
      </c>
      <c r="U67" s="107" t="s">
        <v>1207</v>
      </c>
      <c r="V67" s="107"/>
      <c r="W67" s="110">
        <v>95800.44</v>
      </c>
      <c r="X67" s="107" t="s">
        <v>43</v>
      </c>
      <c r="Y67" s="110">
        <v>0</v>
      </c>
      <c r="Z67" s="110">
        <v>0</v>
      </c>
      <c r="AA67" s="110">
        <v>95800.44</v>
      </c>
      <c r="AC67" s="103" t="s">
        <v>1202</v>
      </c>
      <c r="AD67" s="103" t="s">
        <v>1203</v>
      </c>
      <c r="AE67" s="103"/>
      <c r="AF67" s="104">
        <v>394</v>
      </c>
      <c r="AG67" s="103" t="s">
        <v>43</v>
      </c>
      <c r="AH67" s="104">
        <v>0</v>
      </c>
      <c r="AI67" s="104">
        <v>0</v>
      </c>
      <c r="AJ67" s="104">
        <v>394</v>
      </c>
      <c r="AK67" s="103" t="s">
        <v>43</v>
      </c>
    </row>
    <row r="68" spans="1:37" ht="20.100000000000001" customHeight="1" x14ac:dyDescent="0.2">
      <c r="A68" s="53" t="s">
        <v>1208</v>
      </c>
      <c r="B68" s="53"/>
      <c r="C68" s="53" t="s">
        <v>1209</v>
      </c>
      <c r="D68" s="54">
        <v>83636</v>
      </c>
      <c r="E68" s="53" t="s">
        <v>43</v>
      </c>
      <c r="F68" s="54">
        <v>0</v>
      </c>
      <c r="G68" s="54">
        <v>0</v>
      </c>
      <c r="H68" s="54">
        <v>83636</v>
      </c>
      <c r="I68" s="53" t="s">
        <v>43</v>
      </c>
      <c r="K68" s="96" t="s">
        <v>1208</v>
      </c>
      <c r="L68" s="96" t="s">
        <v>1209</v>
      </c>
      <c r="M68" s="96"/>
      <c r="N68" s="97">
        <v>83636</v>
      </c>
      <c r="O68" s="96" t="s">
        <v>43</v>
      </c>
      <c r="P68" s="97">
        <v>0</v>
      </c>
      <c r="Q68" s="97">
        <v>0</v>
      </c>
      <c r="R68" s="97">
        <v>83636</v>
      </c>
      <c r="T68" s="108" t="s">
        <v>1208</v>
      </c>
      <c r="U68" s="108" t="s">
        <v>1209</v>
      </c>
      <c r="V68" s="108"/>
      <c r="W68" s="109">
        <v>83636</v>
      </c>
      <c r="X68" s="108" t="s">
        <v>43</v>
      </c>
      <c r="Y68" s="109">
        <v>0</v>
      </c>
      <c r="Z68" s="109">
        <v>0</v>
      </c>
      <c r="AA68" s="109">
        <v>83636</v>
      </c>
      <c r="AC68" s="103" t="s">
        <v>1204</v>
      </c>
      <c r="AD68" s="103" t="s">
        <v>1205</v>
      </c>
      <c r="AE68" s="103"/>
      <c r="AF68" s="104">
        <v>226307.22</v>
      </c>
      <c r="AG68" s="103" t="s">
        <v>43</v>
      </c>
      <c r="AH68" s="104">
        <v>0</v>
      </c>
      <c r="AI68" s="104">
        <v>0</v>
      </c>
      <c r="AJ68" s="104">
        <v>226307.22</v>
      </c>
      <c r="AK68" s="103" t="s">
        <v>43</v>
      </c>
    </row>
    <row r="69" spans="1:37" ht="20.100000000000001" customHeight="1" x14ac:dyDescent="0.2">
      <c r="A69" s="53" t="s">
        <v>1210</v>
      </c>
      <c r="B69" s="53"/>
      <c r="C69" s="53" t="s">
        <v>1211</v>
      </c>
      <c r="D69" s="54">
        <v>1</v>
      </c>
      <c r="E69" s="53" t="s">
        <v>43</v>
      </c>
      <c r="F69" s="54">
        <v>0</v>
      </c>
      <c r="G69" s="54">
        <v>0</v>
      </c>
      <c r="H69" s="54">
        <v>1</v>
      </c>
      <c r="I69" s="53" t="s">
        <v>43</v>
      </c>
      <c r="K69" s="96" t="s">
        <v>1210</v>
      </c>
      <c r="L69" s="96" t="s">
        <v>1211</v>
      </c>
      <c r="M69" s="96"/>
      <c r="N69" s="97">
        <v>1</v>
      </c>
      <c r="O69" s="96" t="s">
        <v>43</v>
      </c>
      <c r="P69" s="97">
        <v>0</v>
      </c>
      <c r="Q69" s="97">
        <v>0</v>
      </c>
      <c r="R69" s="97">
        <v>1</v>
      </c>
      <c r="T69" s="108" t="s">
        <v>1210</v>
      </c>
      <c r="U69" s="108" t="s">
        <v>1211</v>
      </c>
      <c r="V69" s="108"/>
      <c r="W69" s="109">
        <v>1</v>
      </c>
      <c r="X69" s="108" t="s">
        <v>43</v>
      </c>
      <c r="Y69" s="109">
        <v>0</v>
      </c>
      <c r="Z69" s="109">
        <v>0</v>
      </c>
      <c r="AA69" s="109">
        <v>1</v>
      </c>
      <c r="AC69" s="113" t="s">
        <v>1206</v>
      </c>
      <c r="AD69" s="113" t="s">
        <v>1207</v>
      </c>
      <c r="AE69" s="113"/>
      <c r="AF69" s="114">
        <v>95800.44</v>
      </c>
      <c r="AG69" s="113" t="s">
        <v>43</v>
      </c>
      <c r="AH69" s="114">
        <v>0</v>
      </c>
      <c r="AI69" s="114">
        <v>0</v>
      </c>
      <c r="AJ69" s="114">
        <v>95800.44</v>
      </c>
      <c r="AK69" s="113" t="s">
        <v>43</v>
      </c>
    </row>
    <row r="70" spans="1:37" ht="20.100000000000001" customHeight="1" x14ac:dyDescent="0.2">
      <c r="A70" s="53" t="s">
        <v>1212</v>
      </c>
      <c r="B70" s="53"/>
      <c r="C70" s="53" t="s">
        <v>1213</v>
      </c>
      <c r="D70" s="54">
        <v>1</v>
      </c>
      <c r="E70" s="53" t="s">
        <v>43</v>
      </c>
      <c r="F70" s="54">
        <v>0</v>
      </c>
      <c r="G70" s="54">
        <v>0</v>
      </c>
      <c r="H70" s="54">
        <v>1</v>
      </c>
      <c r="I70" s="53" t="s">
        <v>43</v>
      </c>
      <c r="K70" s="96" t="s">
        <v>1212</v>
      </c>
      <c r="L70" s="96" t="s">
        <v>1213</v>
      </c>
      <c r="M70" s="96"/>
      <c r="N70" s="97">
        <v>1</v>
      </c>
      <c r="O70" s="96" t="s">
        <v>43</v>
      </c>
      <c r="P70" s="97">
        <v>0</v>
      </c>
      <c r="Q70" s="97">
        <v>0</v>
      </c>
      <c r="R70" s="97">
        <v>1</v>
      </c>
      <c r="T70" s="108" t="s">
        <v>1212</v>
      </c>
      <c r="U70" s="108" t="s">
        <v>1213</v>
      </c>
      <c r="V70" s="108"/>
      <c r="W70" s="109">
        <v>1</v>
      </c>
      <c r="X70" s="108" t="s">
        <v>43</v>
      </c>
      <c r="Y70" s="109">
        <v>0</v>
      </c>
      <c r="Z70" s="109">
        <v>0</v>
      </c>
      <c r="AA70" s="109">
        <v>1</v>
      </c>
      <c r="AC70" s="103" t="s">
        <v>1208</v>
      </c>
      <c r="AD70" s="103" t="s">
        <v>1209</v>
      </c>
      <c r="AE70" s="103"/>
      <c r="AF70" s="104">
        <v>83636</v>
      </c>
      <c r="AG70" s="103" t="s">
        <v>43</v>
      </c>
      <c r="AH70" s="104">
        <v>0</v>
      </c>
      <c r="AI70" s="104">
        <v>0</v>
      </c>
      <c r="AJ70" s="104">
        <v>83636</v>
      </c>
      <c r="AK70" s="103" t="s">
        <v>43</v>
      </c>
    </row>
    <row r="71" spans="1:37" ht="20.100000000000001" customHeight="1" x14ac:dyDescent="0.2">
      <c r="A71" s="53" t="s">
        <v>1214</v>
      </c>
      <c r="B71" s="53"/>
      <c r="C71" s="53" t="s">
        <v>1215</v>
      </c>
      <c r="D71" s="54">
        <v>1</v>
      </c>
      <c r="E71" s="53" t="s">
        <v>43</v>
      </c>
      <c r="F71" s="54">
        <v>0</v>
      </c>
      <c r="G71" s="54">
        <v>0</v>
      </c>
      <c r="H71" s="54">
        <v>1</v>
      </c>
      <c r="I71" s="53" t="s">
        <v>43</v>
      </c>
      <c r="K71" s="96" t="s">
        <v>1214</v>
      </c>
      <c r="L71" s="96" t="s">
        <v>1215</v>
      </c>
      <c r="M71" s="96"/>
      <c r="N71" s="97">
        <v>1</v>
      </c>
      <c r="O71" s="96" t="s">
        <v>43</v>
      </c>
      <c r="P71" s="97">
        <v>0</v>
      </c>
      <c r="Q71" s="97">
        <v>0</v>
      </c>
      <c r="R71" s="97">
        <v>1</v>
      </c>
      <c r="T71" s="108" t="s">
        <v>1214</v>
      </c>
      <c r="U71" s="108" t="s">
        <v>1215</v>
      </c>
      <c r="V71" s="108"/>
      <c r="W71" s="109">
        <v>1</v>
      </c>
      <c r="X71" s="108" t="s">
        <v>43</v>
      </c>
      <c r="Y71" s="109">
        <v>0</v>
      </c>
      <c r="Z71" s="109">
        <v>0</v>
      </c>
      <c r="AA71" s="109">
        <v>1</v>
      </c>
      <c r="AC71" s="103" t="s">
        <v>1210</v>
      </c>
      <c r="AD71" s="103" t="s">
        <v>1211</v>
      </c>
      <c r="AE71" s="103"/>
      <c r="AF71" s="104">
        <v>1</v>
      </c>
      <c r="AG71" s="103" t="s">
        <v>43</v>
      </c>
      <c r="AH71" s="104">
        <v>0</v>
      </c>
      <c r="AI71" s="104">
        <v>0</v>
      </c>
      <c r="AJ71" s="104">
        <v>1</v>
      </c>
      <c r="AK71" s="103" t="s">
        <v>43</v>
      </c>
    </row>
    <row r="72" spans="1:37" ht="20.100000000000001" customHeight="1" x14ac:dyDescent="0.2">
      <c r="A72" s="53" t="s">
        <v>1216</v>
      </c>
      <c r="B72" s="53"/>
      <c r="C72" s="53" t="s">
        <v>1217</v>
      </c>
      <c r="D72" s="54">
        <v>1</v>
      </c>
      <c r="E72" s="53" t="s">
        <v>43</v>
      </c>
      <c r="F72" s="54">
        <v>0</v>
      </c>
      <c r="G72" s="54">
        <v>0</v>
      </c>
      <c r="H72" s="54">
        <v>1</v>
      </c>
      <c r="I72" s="53" t="s">
        <v>43</v>
      </c>
      <c r="K72" s="96" t="s">
        <v>1216</v>
      </c>
      <c r="L72" s="96" t="s">
        <v>1217</v>
      </c>
      <c r="M72" s="96"/>
      <c r="N72" s="97">
        <v>1</v>
      </c>
      <c r="O72" s="96" t="s">
        <v>43</v>
      </c>
      <c r="P72" s="97">
        <v>0</v>
      </c>
      <c r="Q72" s="97">
        <v>0</v>
      </c>
      <c r="R72" s="97">
        <v>1</v>
      </c>
      <c r="T72" s="108" t="s">
        <v>1216</v>
      </c>
      <c r="U72" s="108" t="s">
        <v>1217</v>
      </c>
      <c r="V72" s="108"/>
      <c r="W72" s="109">
        <v>1</v>
      </c>
      <c r="X72" s="108" t="s">
        <v>43</v>
      </c>
      <c r="Y72" s="109">
        <v>0</v>
      </c>
      <c r="Z72" s="109">
        <v>0</v>
      </c>
      <c r="AA72" s="109">
        <v>1</v>
      </c>
      <c r="AC72" s="103" t="s">
        <v>1212</v>
      </c>
      <c r="AD72" s="103" t="s">
        <v>1213</v>
      </c>
      <c r="AE72" s="103"/>
      <c r="AF72" s="104">
        <v>1</v>
      </c>
      <c r="AG72" s="103" t="s">
        <v>43</v>
      </c>
      <c r="AH72" s="104">
        <v>0</v>
      </c>
      <c r="AI72" s="104">
        <v>0</v>
      </c>
      <c r="AJ72" s="104">
        <v>1</v>
      </c>
      <c r="AK72" s="103" t="s">
        <v>43</v>
      </c>
    </row>
    <row r="73" spans="1:37" ht="20.100000000000001" customHeight="1" x14ac:dyDescent="0.2">
      <c r="A73" s="53" t="s">
        <v>1218</v>
      </c>
      <c r="B73" s="53"/>
      <c r="C73" s="53" t="s">
        <v>1219</v>
      </c>
      <c r="D73" s="54">
        <v>1</v>
      </c>
      <c r="E73" s="53" t="s">
        <v>43</v>
      </c>
      <c r="F73" s="54">
        <v>0</v>
      </c>
      <c r="G73" s="54">
        <v>0</v>
      </c>
      <c r="H73" s="54">
        <v>1</v>
      </c>
      <c r="I73" s="53" t="s">
        <v>43</v>
      </c>
      <c r="K73" s="96" t="s">
        <v>1218</v>
      </c>
      <c r="L73" s="96" t="s">
        <v>1219</v>
      </c>
      <c r="M73" s="96"/>
      <c r="N73" s="97">
        <v>1</v>
      </c>
      <c r="O73" s="96" t="s">
        <v>43</v>
      </c>
      <c r="P73" s="97">
        <v>0</v>
      </c>
      <c r="Q73" s="97">
        <v>0</v>
      </c>
      <c r="R73" s="97">
        <v>1</v>
      </c>
      <c r="T73" s="108" t="s">
        <v>1218</v>
      </c>
      <c r="U73" s="108" t="s">
        <v>1219</v>
      </c>
      <c r="V73" s="108"/>
      <c r="W73" s="109">
        <v>1</v>
      </c>
      <c r="X73" s="108" t="s">
        <v>43</v>
      </c>
      <c r="Y73" s="109">
        <v>0</v>
      </c>
      <c r="Z73" s="109">
        <v>0</v>
      </c>
      <c r="AA73" s="109">
        <v>1</v>
      </c>
      <c r="AC73" s="103" t="s">
        <v>1214</v>
      </c>
      <c r="AD73" s="103" t="s">
        <v>1215</v>
      </c>
      <c r="AE73" s="103"/>
      <c r="AF73" s="104">
        <v>1</v>
      </c>
      <c r="AG73" s="103" t="s">
        <v>43</v>
      </c>
      <c r="AH73" s="104">
        <v>0</v>
      </c>
      <c r="AI73" s="104">
        <v>0</v>
      </c>
      <c r="AJ73" s="104">
        <v>1</v>
      </c>
      <c r="AK73" s="103" t="s">
        <v>43</v>
      </c>
    </row>
    <row r="74" spans="1:37" ht="20.100000000000001" customHeight="1" x14ac:dyDescent="0.2">
      <c r="A74" s="53" t="s">
        <v>1220</v>
      </c>
      <c r="B74" s="53"/>
      <c r="C74" s="53" t="s">
        <v>1221</v>
      </c>
      <c r="D74" s="54">
        <v>1</v>
      </c>
      <c r="E74" s="53" t="s">
        <v>43</v>
      </c>
      <c r="F74" s="54">
        <v>0</v>
      </c>
      <c r="G74" s="54">
        <v>0</v>
      </c>
      <c r="H74" s="54">
        <v>1</v>
      </c>
      <c r="I74" s="53" t="s">
        <v>43</v>
      </c>
      <c r="K74" s="96" t="s">
        <v>1220</v>
      </c>
      <c r="L74" s="96" t="s">
        <v>1221</v>
      </c>
      <c r="M74" s="96"/>
      <c r="N74" s="97">
        <v>1</v>
      </c>
      <c r="O74" s="96" t="s">
        <v>43</v>
      </c>
      <c r="P74" s="97">
        <v>0</v>
      </c>
      <c r="Q74" s="97">
        <v>0</v>
      </c>
      <c r="R74" s="97">
        <v>1</v>
      </c>
      <c r="T74" s="108" t="s">
        <v>1220</v>
      </c>
      <c r="U74" s="108" t="s">
        <v>1221</v>
      </c>
      <c r="V74" s="108"/>
      <c r="W74" s="109">
        <v>1</v>
      </c>
      <c r="X74" s="108" t="s">
        <v>43</v>
      </c>
      <c r="Y74" s="109">
        <v>0</v>
      </c>
      <c r="Z74" s="109">
        <v>0</v>
      </c>
      <c r="AA74" s="109">
        <v>1</v>
      </c>
      <c r="AC74" s="103" t="s">
        <v>1216</v>
      </c>
      <c r="AD74" s="103" t="s">
        <v>1217</v>
      </c>
      <c r="AE74" s="103"/>
      <c r="AF74" s="104">
        <v>1</v>
      </c>
      <c r="AG74" s="103" t="s">
        <v>43</v>
      </c>
      <c r="AH74" s="104">
        <v>0</v>
      </c>
      <c r="AI74" s="104">
        <v>0</v>
      </c>
      <c r="AJ74" s="104">
        <v>1</v>
      </c>
      <c r="AK74" s="103" t="s">
        <v>43</v>
      </c>
    </row>
    <row r="75" spans="1:37" ht="20.100000000000001" customHeight="1" x14ac:dyDescent="0.2">
      <c r="A75" s="53" t="s">
        <v>1222</v>
      </c>
      <c r="B75" s="53"/>
      <c r="C75" s="53" t="s">
        <v>1223</v>
      </c>
      <c r="D75" s="54">
        <v>1</v>
      </c>
      <c r="E75" s="53" t="s">
        <v>43</v>
      </c>
      <c r="F75" s="54">
        <v>0</v>
      </c>
      <c r="G75" s="54">
        <v>0</v>
      </c>
      <c r="H75" s="54">
        <v>1</v>
      </c>
      <c r="I75" s="53" t="s">
        <v>43</v>
      </c>
      <c r="K75" s="96" t="s">
        <v>1222</v>
      </c>
      <c r="L75" s="96" t="s">
        <v>1223</v>
      </c>
      <c r="M75" s="96"/>
      <c r="N75" s="97">
        <v>1</v>
      </c>
      <c r="O75" s="96" t="s">
        <v>43</v>
      </c>
      <c r="P75" s="97">
        <v>0</v>
      </c>
      <c r="Q75" s="97">
        <v>0</v>
      </c>
      <c r="R75" s="97">
        <v>1</v>
      </c>
      <c r="T75" s="108" t="s">
        <v>1222</v>
      </c>
      <c r="U75" s="108" t="s">
        <v>1223</v>
      </c>
      <c r="V75" s="108"/>
      <c r="W75" s="109">
        <v>1</v>
      </c>
      <c r="X75" s="108" t="s">
        <v>43</v>
      </c>
      <c r="Y75" s="109">
        <v>0</v>
      </c>
      <c r="Z75" s="109">
        <v>0</v>
      </c>
      <c r="AA75" s="109">
        <v>1</v>
      </c>
      <c r="AC75" s="103" t="s">
        <v>1218</v>
      </c>
      <c r="AD75" s="103" t="s">
        <v>1219</v>
      </c>
      <c r="AE75" s="103"/>
      <c r="AF75" s="104">
        <v>1</v>
      </c>
      <c r="AG75" s="103" t="s">
        <v>43</v>
      </c>
      <c r="AH75" s="104">
        <v>0</v>
      </c>
      <c r="AI75" s="104">
        <v>0</v>
      </c>
      <c r="AJ75" s="104">
        <v>1</v>
      </c>
      <c r="AK75" s="103" t="s">
        <v>43</v>
      </c>
    </row>
    <row r="76" spans="1:37" ht="20.100000000000001" customHeight="1" x14ac:dyDescent="0.2">
      <c r="A76" s="53" t="s">
        <v>1224</v>
      </c>
      <c r="B76" s="53"/>
      <c r="C76" s="53" t="s">
        <v>1225</v>
      </c>
      <c r="D76" s="54">
        <v>1</v>
      </c>
      <c r="E76" s="53" t="s">
        <v>43</v>
      </c>
      <c r="F76" s="54">
        <v>0</v>
      </c>
      <c r="G76" s="54">
        <v>0</v>
      </c>
      <c r="H76" s="54">
        <v>1</v>
      </c>
      <c r="I76" s="53" t="s">
        <v>43</v>
      </c>
      <c r="K76" s="96" t="s">
        <v>1224</v>
      </c>
      <c r="L76" s="96" t="s">
        <v>1225</v>
      </c>
      <c r="M76" s="96"/>
      <c r="N76" s="97">
        <v>1</v>
      </c>
      <c r="O76" s="96" t="s">
        <v>43</v>
      </c>
      <c r="P76" s="97">
        <v>0</v>
      </c>
      <c r="Q76" s="97">
        <v>0</v>
      </c>
      <c r="R76" s="97">
        <v>1</v>
      </c>
      <c r="T76" s="108" t="s">
        <v>1224</v>
      </c>
      <c r="U76" s="108" t="s">
        <v>1225</v>
      </c>
      <c r="V76" s="108"/>
      <c r="W76" s="109">
        <v>1</v>
      </c>
      <c r="X76" s="108" t="s">
        <v>43</v>
      </c>
      <c r="Y76" s="109">
        <v>0</v>
      </c>
      <c r="Z76" s="109">
        <v>0</v>
      </c>
      <c r="AA76" s="109">
        <v>1</v>
      </c>
      <c r="AC76" s="103" t="s">
        <v>1220</v>
      </c>
      <c r="AD76" s="103" t="s">
        <v>1221</v>
      </c>
      <c r="AE76" s="103"/>
      <c r="AF76" s="104">
        <v>1</v>
      </c>
      <c r="AG76" s="103" t="s">
        <v>43</v>
      </c>
      <c r="AH76" s="104">
        <v>0</v>
      </c>
      <c r="AI76" s="104">
        <v>0</v>
      </c>
      <c r="AJ76" s="104">
        <v>1</v>
      </c>
      <c r="AK76" s="103" t="s">
        <v>43</v>
      </c>
    </row>
    <row r="77" spans="1:37" ht="20.100000000000001" customHeight="1" x14ac:dyDescent="0.2">
      <c r="A77" s="53" t="s">
        <v>1226</v>
      </c>
      <c r="B77" s="53"/>
      <c r="C77" s="53" t="s">
        <v>1227</v>
      </c>
      <c r="D77" s="54">
        <v>1</v>
      </c>
      <c r="E77" s="53" t="s">
        <v>43</v>
      </c>
      <c r="F77" s="54">
        <v>0</v>
      </c>
      <c r="G77" s="54">
        <v>0</v>
      </c>
      <c r="H77" s="54">
        <v>1</v>
      </c>
      <c r="I77" s="53" t="s">
        <v>43</v>
      </c>
      <c r="K77" s="96" t="s">
        <v>1226</v>
      </c>
      <c r="L77" s="96" t="s">
        <v>1227</v>
      </c>
      <c r="M77" s="96"/>
      <c r="N77" s="97">
        <v>1</v>
      </c>
      <c r="O77" s="96" t="s">
        <v>43</v>
      </c>
      <c r="P77" s="97">
        <v>0</v>
      </c>
      <c r="Q77" s="97">
        <v>0</v>
      </c>
      <c r="R77" s="97">
        <v>1</v>
      </c>
      <c r="T77" s="108" t="s">
        <v>1226</v>
      </c>
      <c r="U77" s="108" t="s">
        <v>1227</v>
      </c>
      <c r="V77" s="108"/>
      <c r="W77" s="109">
        <v>1</v>
      </c>
      <c r="X77" s="108" t="s">
        <v>43</v>
      </c>
      <c r="Y77" s="109">
        <v>0</v>
      </c>
      <c r="Z77" s="109">
        <v>0</v>
      </c>
      <c r="AA77" s="109">
        <v>1</v>
      </c>
      <c r="AC77" s="103" t="s">
        <v>1222</v>
      </c>
      <c r="AD77" s="103" t="s">
        <v>1223</v>
      </c>
      <c r="AE77" s="103"/>
      <c r="AF77" s="104">
        <v>1</v>
      </c>
      <c r="AG77" s="103" t="s">
        <v>43</v>
      </c>
      <c r="AH77" s="104">
        <v>0</v>
      </c>
      <c r="AI77" s="104">
        <v>0</v>
      </c>
      <c r="AJ77" s="104">
        <v>1</v>
      </c>
      <c r="AK77" s="103" t="s">
        <v>43</v>
      </c>
    </row>
    <row r="78" spans="1:37" ht="20.100000000000001" customHeight="1" x14ac:dyDescent="0.2">
      <c r="A78" s="53" t="s">
        <v>1228</v>
      </c>
      <c r="B78" s="53"/>
      <c r="C78" s="53" t="s">
        <v>1229</v>
      </c>
      <c r="D78" s="54">
        <v>1</v>
      </c>
      <c r="E78" s="53" t="s">
        <v>43</v>
      </c>
      <c r="F78" s="54">
        <v>0</v>
      </c>
      <c r="G78" s="54">
        <v>0</v>
      </c>
      <c r="H78" s="54">
        <v>1</v>
      </c>
      <c r="I78" s="53" t="s">
        <v>43</v>
      </c>
      <c r="K78" s="96" t="s">
        <v>1228</v>
      </c>
      <c r="L78" s="96" t="s">
        <v>1229</v>
      </c>
      <c r="M78" s="96"/>
      <c r="N78" s="97">
        <v>1</v>
      </c>
      <c r="O78" s="96" t="s">
        <v>43</v>
      </c>
      <c r="P78" s="97">
        <v>0</v>
      </c>
      <c r="Q78" s="97">
        <v>0</v>
      </c>
      <c r="R78" s="97">
        <v>1</v>
      </c>
      <c r="T78" s="108" t="s">
        <v>1228</v>
      </c>
      <c r="U78" s="108" t="s">
        <v>1229</v>
      </c>
      <c r="V78" s="108"/>
      <c r="W78" s="109">
        <v>1</v>
      </c>
      <c r="X78" s="108" t="s">
        <v>43</v>
      </c>
      <c r="Y78" s="109">
        <v>0</v>
      </c>
      <c r="Z78" s="109">
        <v>0</v>
      </c>
      <c r="AA78" s="109">
        <v>1</v>
      </c>
      <c r="AC78" s="103" t="s">
        <v>1224</v>
      </c>
      <c r="AD78" s="103" t="s">
        <v>1225</v>
      </c>
      <c r="AE78" s="103"/>
      <c r="AF78" s="104">
        <v>1</v>
      </c>
      <c r="AG78" s="103" t="s">
        <v>43</v>
      </c>
      <c r="AH78" s="104">
        <v>0</v>
      </c>
      <c r="AI78" s="104">
        <v>0</v>
      </c>
      <c r="AJ78" s="104">
        <v>1</v>
      </c>
      <c r="AK78" s="103" t="s">
        <v>43</v>
      </c>
    </row>
    <row r="79" spans="1:37" ht="20.100000000000001" customHeight="1" x14ac:dyDescent="0.2">
      <c r="A79" s="53" t="s">
        <v>1230</v>
      </c>
      <c r="B79" s="53"/>
      <c r="C79" s="53" t="s">
        <v>1231</v>
      </c>
      <c r="D79" s="54">
        <v>1</v>
      </c>
      <c r="E79" s="53" t="s">
        <v>43</v>
      </c>
      <c r="F79" s="54">
        <v>0</v>
      </c>
      <c r="G79" s="54">
        <v>0</v>
      </c>
      <c r="H79" s="54">
        <v>1</v>
      </c>
      <c r="I79" s="53" t="s">
        <v>43</v>
      </c>
      <c r="K79" s="96" t="s">
        <v>1230</v>
      </c>
      <c r="L79" s="96" t="s">
        <v>1231</v>
      </c>
      <c r="M79" s="96"/>
      <c r="N79" s="97">
        <v>1</v>
      </c>
      <c r="O79" s="96" t="s">
        <v>43</v>
      </c>
      <c r="P79" s="97">
        <v>0</v>
      </c>
      <c r="Q79" s="97">
        <v>0</v>
      </c>
      <c r="R79" s="97">
        <v>1</v>
      </c>
      <c r="T79" s="108" t="s">
        <v>1230</v>
      </c>
      <c r="U79" s="108" t="s">
        <v>1231</v>
      </c>
      <c r="V79" s="108"/>
      <c r="W79" s="109">
        <v>1</v>
      </c>
      <c r="X79" s="108" t="s">
        <v>43</v>
      </c>
      <c r="Y79" s="109">
        <v>0</v>
      </c>
      <c r="Z79" s="109">
        <v>0</v>
      </c>
      <c r="AA79" s="109">
        <v>1</v>
      </c>
      <c r="AC79" s="103" t="s">
        <v>1226</v>
      </c>
      <c r="AD79" s="103" t="s">
        <v>1227</v>
      </c>
      <c r="AE79" s="103"/>
      <c r="AF79" s="104">
        <v>1</v>
      </c>
      <c r="AG79" s="103" t="s">
        <v>43</v>
      </c>
      <c r="AH79" s="104">
        <v>0</v>
      </c>
      <c r="AI79" s="104">
        <v>0</v>
      </c>
      <c r="AJ79" s="104">
        <v>1</v>
      </c>
      <c r="AK79" s="103" t="s">
        <v>43</v>
      </c>
    </row>
    <row r="80" spans="1:37" ht="20.100000000000001" customHeight="1" x14ac:dyDescent="0.2">
      <c r="A80" s="53" t="s">
        <v>1232</v>
      </c>
      <c r="B80" s="53"/>
      <c r="C80" s="53" t="s">
        <v>1233</v>
      </c>
      <c r="D80" s="54">
        <v>1447.41</v>
      </c>
      <c r="E80" s="53" t="s">
        <v>43</v>
      </c>
      <c r="F80" s="54">
        <v>0</v>
      </c>
      <c r="G80" s="54">
        <v>0</v>
      </c>
      <c r="H80" s="54">
        <v>1447.41</v>
      </c>
      <c r="I80" s="53" t="s">
        <v>43</v>
      </c>
      <c r="K80" s="96" t="s">
        <v>1232</v>
      </c>
      <c r="L80" s="96" t="s">
        <v>1233</v>
      </c>
      <c r="M80" s="96"/>
      <c r="N80" s="97">
        <v>1447.41</v>
      </c>
      <c r="O80" s="96" t="s">
        <v>43</v>
      </c>
      <c r="P80" s="97">
        <v>0</v>
      </c>
      <c r="Q80" s="97">
        <v>0</v>
      </c>
      <c r="R80" s="97">
        <v>1447.41</v>
      </c>
      <c r="T80" s="108" t="s">
        <v>1232</v>
      </c>
      <c r="U80" s="108" t="s">
        <v>1233</v>
      </c>
      <c r="V80" s="108"/>
      <c r="W80" s="109">
        <v>1447.41</v>
      </c>
      <c r="X80" s="108" t="s">
        <v>43</v>
      </c>
      <c r="Y80" s="109">
        <v>0</v>
      </c>
      <c r="Z80" s="109">
        <v>0</v>
      </c>
      <c r="AA80" s="109">
        <v>1447.41</v>
      </c>
      <c r="AC80" s="103" t="s">
        <v>1228</v>
      </c>
      <c r="AD80" s="103" t="s">
        <v>1229</v>
      </c>
      <c r="AE80" s="103"/>
      <c r="AF80" s="104">
        <v>1</v>
      </c>
      <c r="AG80" s="103" t="s">
        <v>43</v>
      </c>
      <c r="AH80" s="104">
        <v>0</v>
      </c>
      <c r="AI80" s="104">
        <v>0</v>
      </c>
      <c r="AJ80" s="104">
        <v>1</v>
      </c>
      <c r="AK80" s="103" t="s">
        <v>43</v>
      </c>
    </row>
    <row r="81" spans="1:37" ht="20.100000000000001" customHeight="1" x14ac:dyDescent="0.2">
      <c r="A81" s="53" t="s">
        <v>1234</v>
      </c>
      <c r="B81" s="53"/>
      <c r="C81" s="53" t="s">
        <v>1235</v>
      </c>
      <c r="D81" s="54">
        <v>3706.03</v>
      </c>
      <c r="E81" s="53" t="s">
        <v>43</v>
      </c>
      <c r="F81" s="54">
        <v>0</v>
      </c>
      <c r="G81" s="54">
        <v>0</v>
      </c>
      <c r="H81" s="54">
        <v>3706.03</v>
      </c>
      <c r="I81" s="53" t="s">
        <v>43</v>
      </c>
      <c r="K81" s="96" t="s">
        <v>1234</v>
      </c>
      <c r="L81" s="96" t="s">
        <v>1235</v>
      </c>
      <c r="M81" s="96"/>
      <c r="N81" s="97">
        <v>3706.03</v>
      </c>
      <c r="O81" s="96" t="s">
        <v>43</v>
      </c>
      <c r="P81" s="97">
        <v>0</v>
      </c>
      <c r="Q81" s="97">
        <v>0</v>
      </c>
      <c r="R81" s="97">
        <v>3706.03</v>
      </c>
      <c r="T81" s="108" t="s">
        <v>1234</v>
      </c>
      <c r="U81" s="108" t="s">
        <v>1235</v>
      </c>
      <c r="V81" s="108"/>
      <c r="W81" s="109">
        <v>3706.03</v>
      </c>
      <c r="X81" s="108" t="s">
        <v>43</v>
      </c>
      <c r="Y81" s="109">
        <v>0</v>
      </c>
      <c r="Z81" s="109">
        <v>0</v>
      </c>
      <c r="AA81" s="109">
        <v>3706.03</v>
      </c>
      <c r="AC81" s="103" t="s">
        <v>1230</v>
      </c>
      <c r="AD81" s="103" t="s">
        <v>1231</v>
      </c>
      <c r="AE81" s="103"/>
      <c r="AF81" s="104">
        <v>1</v>
      </c>
      <c r="AG81" s="103" t="s">
        <v>43</v>
      </c>
      <c r="AH81" s="104">
        <v>0</v>
      </c>
      <c r="AI81" s="104">
        <v>0</v>
      </c>
      <c r="AJ81" s="104">
        <v>1</v>
      </c>
      <c r="AK81" s="103" t="s">
        <v>43</v>
      </c>
    </row>
    <row r="82" spans="1:37" ht="20.100000000000001" customHeight="1" x14ac:dyDescent="0.2">
      <c r="A82" s="53" t="s">
        <v>1236</v>
      </c>
      <c r="B82" s="53"/>
      <c r="C82" s="53" t="s">
        <v>1237</v>
      </c>
      <c r="D82" s="54">
        <v>7000</v>
      </c>
      <c r="E82" s="53" t="s">
        <v>43</v>
      </c>
      <c r="F82" s="54">
        <v>0</v>
      </c>
      <c r="G82" s="54">
        <v>0</v>
      </c>
      <c r="H82" s="54">
        <v>7000</v>
      </c>
      <c r="I82" s="53" t="s">
        <v>43</v>
      </c>
      <c r="K82" s="96" t="s">
        <v>1236</v>
      </c>
      <c r="L82" s="96" t="s">
        <v>1237</v>
      </c>
      <c r="M82" s="96"/>
      <c r="N82" s="97">
        <v>7000</v>
      </c>
      <c r="O82" s="96" t="s">
        <v>43</v>
      </c>
      <c r="P82" s="97">
        <v>0</v>
      </c>
      <c r="Q82" s="97">
        <v>0</v>
      </c>
      <c r="R82" s="97">
        <v>7000</v>
      </c>
      <c r="T82" s="108" t="s">
        <v>1236</v>
      </c>
      <c r="U82" s="108" t="s">
        <v>1237</v>
      </c>
      <c r="V82" s="108"/>
      <c r="W82" s="109">
        <v>7000</v>
      </c>
      <c r="X82" s="108" t="s">
        <v>43</v>
      </c>
      <c r="Y82" s="109">
        <v>0</v>
      </c>
      <c r="Z82" s="109">
        <v>0</v>
      </c>
      <c r="AA82" s="109">
        <v>7000</v>
      </c>
      <c r="AC82" s="103" t="s">
        <v>1232</v>
      </c>
      <c r="AD82" s="103" t="s">
        <v>1233</v>
      </c>
      <c r="AE82" s="103"/>
      <c r="AF82" s="104">
        <v>1447.41</v>
      </c>
      <c r="AG82" s="103" t="s">
        <v>43</v>
      </c>
      <c r="AH82" s="104">
        <v>0</v>
      </c>
      <c r="AI82" s="104">
        <v>0</v>
      </c>
      <c r="AJ82" s="104">
        <v>1447.41</v>
      </c>
      <c r="AK82" s="103" t="s">
        <v>43</v>
      </c>
    </row>
    <row r="83" spans="1:37" ht="20.100000000000001" customHeight="1" x14ac:dyDescent="0.2">
      <c r="A83" s="51" t="s">
        <v>1238</v>
      </c>
      <c r="B83" s="51"/>
      <c r="C83" s="51" t="s">
        <v>11</v>
      </c>
      <c r="D83" s="52">
        <v>64666.17</v>
      </c>
      <c r="E83" s="51" t="s">
        <v>43</v>
      </c>
      <c r="F83" s="52">
        <v>0</v>
      </c>
      <c r="G83" s="52">
        <v>0</v>
      </c>
      <c r="H83" s="52">
        <v>64666.17</v>
      </c>
      <c r="I83" s="51" t="s">
        <v>43</v>
      </c>
      <c r="K83" s="98" t="s">
        <v>1238</v>
      </c>
      <c r="L83" s="98" t="s">
        <v>11</v>
      </c>
      <c r="M83" s="98"/>
      <c r="N83" s="99">
        <v>64666.17</v>
      </c>
      <c r="O83" s="98" t="s">
        <v>43</v>
      </c>
      <c r="P83" s="99">
        <v>0</v>
      </c>
      <c r="Q83" s="99">
        <v>0</v>
      </c>
      <c r="R83" s="99">
        <v>64666.17</v>
      </c>
      <c r="T83" s="107" t="s">
        <v>1238</v>
      </c>
      <c r="U83" s="107" t="s">
        <v>11</v>
      </c>
      <c r="V83" s="107"/>
      <c r="W83" s="110">
        <v>64666.17</v>
      </c>
      <c r="X83" s="107" t="s">
        <v>43</v>
      </c>
      <c r="Y83" s="110">
        <v>0</v>
      </c>
      <c r="Z83" s="110">
        <v>0</v>
      </c>
      <c r="AA83" s="110">
        <v>64666.17</v>
      </c>
      <c r="AC83" s="103" t="s">
        <v>1234</v>
      </c>
      <c r="AD83" s="103" t="s">
        <v>1235</v>
      </c>
      <c r="AE83" s="103"/>
      <c r="AF83" s="104">
        <v>3706.03</v>
      </c>
      <c r="AG83" s="103" t="s">
        <v>43</v>
      </c>
      <c r="AH83" s="104">
        <v>0</v>
      </c>
      <c r="AI83" s="104">
        <v>0</v>
      </c>
      <c r="AJ83" s="104">
        <v>3706.03</v>
      </c>
      <c r="AK83" s="103" t="s">
        <v>43</v>
      </c>
    </row>
    <row r="84" spans="1:37" ht="20.100000000000001" customHeight="1" x14ac:dyDescent="0.2">
      <c r="A84" s="53" t="s">
        <v>1239</v>
      </c>
      <c r="B84" s="53"/>
      <c r="C84" s="53" t="s">
        <v>1240</v>
      </c>
      <c r="D84" s="54">
        <v>64655.17</v>
      </c>
      <c r="E84" s="53" t="s">
        <v>43</v>
      </c>
      <c r="F84" s="54">
        <v>0</v>
      </c>
      <c r="G84" s="54">
        <v>0</v>
      </c>
      <c r="H84" s="54">
        <v>64655.17</v>
      </c>
      <c r="I84" s="53" t="s">
        <v>43</v>
      </c>
      <c r="K84" s="96" t="s">
        <v>1239</v>
      </c>
      <c r="L84" s="96" t="s">
        <v>1240</v>
      </c>
      <c r="M84" s="96"/>
      <c r="N84" s="97">
        <v>64655.17</v>
      </c>
      <c r="O84" s="96" t="s">
        <v>43</v>
      </c>
      <c r="P84" s="97">
        <v>0</v>
      </c>
      <c r="Q84" s="97">
        <v>0</v>
      </c>
      <c r="R84" s="97">
        <v>64655.17</v>
      </c>
      <c r="T84" s="108" t="s">
        <v>1239</v>
      </c>
      <c r="U84" s="108" t="s">
        <v>1240</v>
      </c>
      <c r="V84" s="108"/>
      <c r="W84" s="109">
        <v>64655.17</v>
      </c>
      <c r="X84" s="108" t="s">
        <v>43</v>
      </c>
      <c r="Y84" s="109">
        <v>0</v>
      </c>
      <c r="Z84" s="109">
        <v>0</v>
      </c>
      <c r="AA84" s="109">
        <v>64655.17</v>
      </c>
      <c r="AC84" s="103" t="s">
        <v>1236</v>
      </c>
      <c r="AD84" s="103" t="s">
        <v>1237</v>
      </c>
      <c r="AE84" s="103"/>
      <c r="AF84" s="104">
        <v>7000</v>
      </c>
      <c r="AG84" s="103" t="s">
        <v>43</v>
      </c>
      <c r="AH84" s="104">
        <v>0</v>
      </c>
      <c r="AI84" s="104">
        <v>0</v>
      </c>
      <c r="AJ84" s="104">
        <v>7000</v>
      </c>
      <c r="AK84" s="103" t="s">
        <v>43</v>
      </c>
    </row>
    <row r="85" spans="1:37" ht="20.100000000000001" customHeight="1" x14ac:dyDescent="0.2">
      <c r="A85" s="53" t="s">
        <v>1241</v>
      </c>
      <c r="B85" s="53"/>
      <c r="C85" s="53" t="s">
        <v>1242</v>
      </c>
      <c r="D85" s="54">
        <v>1</v>
      </c>
      <c r="E85" s="53" t="s">
        <v>43</v>
      </c>
      <c r="F85" s="54">
        <v>0</v>
      </c>
      <c r="G85" s="54">
        <v>0</v>
      </c>
      <c r="H85" s="54">
        <v>1</v>
      </c>
      <c r="I85" s="53" t="s">
        <v>43</v>
      </c>
      <c r="K85" s="96" t="s">
        <v>1241</v>
      </c>
      <c r="L85" s="96" t="s">
        <v>1242</v>
      </c>
      <c r="M85" s="96"/>
      <c r="N85" s="97">
        <v>1</v>
      </c>
      <c r="O85" s="96" t="s">
        <v>43</v>
      </c>
      <c r="P85" s="97">
        <v>0</v>
      </c>
      <c r="Q85" s="97">
        <v>0</v>
      </c>
      <c r="R85" s="97">
        <v>1</v>
      </c>
      <c r="T85" s="108" t="s">
        <v>1241</v>
      </c>
      <c r="U85" s="108" t="s">
        <v>1242</v>
      </c>
      <c r="V85" s="108"/>
      <c r="W85" s="109">
        <v>1</v>
      </c>
      <c r="X85" s="108" t="s">
        <v>43</v>
      </c>
      <c r="Y85" s="109">
        <v>0</v>
      </c>
      <c r="Z85" s="109">
        <v>0</v>
      </c>
      <c r="AA85" s="109">
        <v>1</v>
      </c>
      <c r="AC85" s="113" t="s">
        <v>1238</v>
      </c>
      <c r="AD85" s="113" t="s">
        <v>11</v>
      </c>
      <c r="AE85" s="113"/>
      <c r="AF85" s="114">
        <v>64666.17</v>
      </c>
      <c r="AG85" s="113" t="s">
        <v>43</v>
      </c>
      <c r="AH85" s="114">
        <v>0</v>
      </c>
      <c r="AI85" s="114">
        <v>0</v>
      </c>
      <c r="AJ85" s="114">
        <v>64666.17</v>
      </c>
      <c r="AK85" s="113" t="s">
        <v>43</v>
      </c>
    </row>
    <row r="86" spans="1:37" ht="20.100000000000001" customHeight="1" x14ac:dyDescent="0.2">
      <c r="A86" s="53" t="s">
        <v>1243</v>
      </c>
      <c r="B86" s="53"/>
      <c r="C86" s="53" t="s">
        <v>1244</v>
      </c>
      <c r="D86" s="54">
        <v>1</v>
      </c>
      <c r="E86" s="53" t="s">
        <v>43</v>
      </c>
      <c r="F86" s="54">
        <v>0</v>
      </c>
      <c r="G86" s="54">
        <v>0</v>
      </c>
      <c r="H86" s="54">
        <v>1</v>
      </c>
      <c r="I86" s="53" t="s">
        <v>43</v>
      </c>
      <c r="K86" s="96" t="s">
        <v>1243</v>
      </c>
      <c r="L86" s="96" t="s">
        <v>1244</v>
      </c>
      <c r="M86" s="96"/>
      <c r="N86" s="97">
        <v>1</v>
      </c>
      <c r="O86" s="96" t="s">
        <v>43</v>
      </c>
      <c r="P86" s="97">
        <v>0</v>
      </c>
      <c r="Q86" s="97">
        <v>0</v>
      </c>
      <c r="R86" s="97">
        <v>1</v>
      </c>
      <c r="T86" s="108" t="s">
        <v>1243</v>
      </c>
      <c r="U86" s="108" t="s">
        <v>1244</v>
      </c>
      <c r="V86" s="108"/>
      <c r="W86" s="109">
        <v>1</v>
      </c>
      <c r="X86" s="108" t="s">
        <v>43</v>
      </c>
      <c r="Y86" s="109">
        <v>0</v>
      </c>
      <c r="Z86" s="109">
        <v>0</v>
      </c>
      <c r="AA86" s="109">
        <v>1</v>
      </c>
      <c r="AC86" s="103" t="s">
        <v>1239</v>
      </c>
      <c r="AD86" s="103" t="s">
        <v>1240</v>
      </c>
      <c r="AE86" s="103"/>
      <c r="AF86" s="104">
        <v>64655.17</v>
      </c>
      <c r="AG86" s="103" t="s">
        <v>43</v>
      </c>
      <c r="AH86" s="104">
        <v>0</v>
      </c>
      <c r="AI86" s="104">
        <v>0</v>
      </c>
      <c r="AJ86" s="104">
        <v>64655.17</v>
      </c>
      <c r="AK86" s="103" t="s">
        <v>43</v>
      </c>
    </row>
    <row r="87" spans="1:37" ht="20.100000000000001" customHeight="1" x14ac:dyDescent="0.2">
      <c r="A87" s="53" t="s">
        <v>1245</v>
      </c>
      <c r="B87" s="53"/>
      <c r="C87" s="53" t="s">
        <v>1246</v>
      </c>
      <c r="D87" s="54">
        <v>1</v>
      </c>
      <c r="E87" s="53" t="s">
        <v>43</v>
      </c>
      <c r="F87" s="54">
        <v>0</v>
      </c>
      <c r="G87" s="54">
        <v>0</v>
      </c>
      <c r="H87" s="54">
        <v>1</v>
      </c>
      <c r="I87" s="53" t="s">
        <v>43</v>
      </c>
      <c r="K87" s="96" t="s">
        <v>1245</v>
      </c>
      <c r="L87" s="96" t="s">
        <v>1246</v>
      </c>
      <c r="M87" s="96"/>
      <c r="N87" s="97">
        <v>1</v>
      </c>
      <c r="O87" s="96" t="s">
        <v>43</v>
      </c>
      <c r="P87" s="97">
        <v>0</v>
      </c>
      <c r="Q87" s="97">
        <v>0</v>
      </c>
      <c r="R87" s="97">
        <v>1</v>
      </c>
      <c r="T87" s="108" t="s">
        <v>1245</v>
      </c>
      <c r="U87" s="108" t="s">
        <v>1246</v>
      </c>
      <c r="V87" s="108"/>
      <c r="W87" s="109">
        <v>1</v>
      </c>
      <c r="X87" s="108" t="s">
        <v>43</v>
      </c>
      <c r="Y87" s="109">
        <v>0</v>
      </c>
      <c r="Z87" s="109">
        <v>0</v>
      </c>
      <c r="AA87" s="109">
        <v>1</v>
      </c>
      <c r="AC87" s="103" t="s">
        <v>1241</v>
      </c>
      <c r="AD87" s="103" t="s">
        <v>1242</v>
      </c>
      <c r="AE87" s="103"/>
      <c r="AF87" s="104">
        <v>1</v>
      </c>
      <c r="AG87" s="103" t="s">
        <v>43</v>
      </c>
      <c r="AH87" s="104">
        <v>0</v>
      </c>
      <c r="AI87" s="104">
        <v>0</v>
      </c>
      <c r="AJ87" s="104">
        <v>1</v>
      </c>
      <c r="AK87" s="103" t="s">
        <v>43</v>
      </c>
    </row>
    <row r="88" spans="1:37" ht="20.100000000000001" customHeight="1" x14ac:dyDescent="0.2">
      <c r="A88" s="53" t="s">
        <v>1247</v>
      </c>
      <c r="B88" s="53"/>
      <c r="C88" s="53" t="s">
        <v>1248</v>
      </c>
      <c r="D88" s="54">
        <v>1</v>
      </c>
      <c r="E88" s="53" t="s">
        <v>43</v>
      </c>
      <c r="F88" s="54">
        <v>0</v>
      </c>
      <c r="G88" s="54">
        <v>0</v>
      </c>
      <c r="H88" s="54">
        <v>1</v>
      </c>
      <c r="I88" s="53" t="s">
        <v>43</v>
      </c>
      <c r="K88" s="96" t="s">
        <v>1247</v>
      </c>
      <c r="L88" s="96" t="s">
        <v>1248</v>
      </c>
      <c r="M88" s="96"/>
      <c r="N88" s="97">
        <v>1</v>
      </c>
      <c r="O88" s="96" t="s">
        <v>43</v>
      </c>
      <c r="P88" s="97">
        <v>0</v>
      </c>
      <c r="Q88" s="97">
        <v>0</v>
      </c>
      <c r="R88" s="97">
        <v>1</v>
      </c>
      <c r="T88" s="108" t="s">
        <v>1247</v>
      </c>
      <c r="U88" s="108" t="s">
        <v>1248</v>
      </c>
      <c r="V88" s="108"/>
      <c r="W88" s="109">
        <v>1</v>
      </c>
      <c r="X88" s="108" t="s">
        <v>43</v>
      </c>
      <c r="Y88" s="109">
        <v>0</v>
      </c>
      <c r="Z88" s="109">
        <v>0</v>
      </c>
      <c r="AA88" s="109">
        <v>1</v>
      </c>
      <c r="AC88" s="103" t="s">
        <v>1243</v>
      </c>
      <c r="AD88" s="103" t="s">
        <v>1244</v>
      </c>
      <c r="AE88" s="103"/>
      <c r="AF88" s="104">
        <v>1</v>
      </c>
      <c r="AG88" s="103" t="s">
        <v>43</v>
      </c>
      <c r="AH88" s="104">
        <v>0</v>
      </c>
      <c r="AI88" s="104">
        <v>0</v>
      </c>
      <c r="AJ88" s="104">
        <v>1</v>
      </c>
      <c r="AK88" s="103" t="s">
        <v>43</v>
      </c>
    </row>
    <row r="89" spans="1:37" ht="20.100000000000001" customHeight="1" x14ac:dyDescent="0.2">
      <c r="A89" s="53" t="s">
        <v>1249</v>
      </c>
      <c r="B89" s="53"/>
      <c r="C89" s="53" t="s">
        <v>1250</v>
      </c>
      <c r="D89" s="54">
        <v>1</v>
      </c>
      <c r="E89" s="53" t="s">
        <v>43</v>
      </c>
      <c r="F89" s="54">
        <v>0</v>
      </c>
      <c r="G89" s="54">
        <v>0</v>
      </c>
      <c r="H89" s="54">
        <v>1</v>
      </c>
      <c r="I89" s="53" t="s">
        <v>43</v>
      </c>
      <c r="K89" s="96" t="s">
        <v>1249</v>
      </c>
      <c r="L89" s="96" t="s">
        <v>1250</v>
      </c>
      <c r="M89" s="96"/>
      <c r="N89" s="97">
        <v>1</v>
      </c>
      <c r="O89" s="96" t="s">
        <v>43</v>
      </c>
      <c r="P89" s="97">
        <v>0</v>
      </c>
      <c r="Q89" s="97">
        <v>0</v>
      </c>
      <c r="R89" s="97">
        <v>1</v>
      </c>
      <c r="T89" s="108" t="s">
        <v>1249</v>
      </c>
      <c r="U89" s="108" t="s">
        <v>1250</v>
      </c>
      <c r="V89" s="108"/>
      <c r="W89" s="109">
        <v>1</v>
      </c>
      <c r="X89" s="108" t="s">
        <v>43</v>
      </c>
      <c r="Y89" s="109">
        <v>0</v>
      </c>
      <c r="Z89" s="109">
        <v>0</v>
      </c>
      <c r="AA89" s="109">
        <v>1</v>
      </c>
      <c r="AC89" s="103" t="s">
        <v>1245</v>
      </c>
      <c r="AD89" s="103" t="s">
        <v>1246</v>
      </c>
      <c r="AE89" s="103"/>
      <c r="AF89" s="104">
        <v>1</v>
      </c>
      <c r="AG89" s="103" t="s">
        <v>43</v>
      </c>
      <c r="AH89" s="104">
        <v>0</v>
      </c>
      <c r="AI89" s="104">
        <v>0</v>
      </c>
      <c r="AJ89" s="104">
        <v>1</v>
      </c>
      <c r="AK89" s="103" t="s">
        <v>43</v>
      </c>
    </row>
    <row r="90" spans="1:37" ht="20.100000000000001" customHeight="1" x14ac:dyDescent="0.2">
      <c r="A90" s="53" t="s">
        <v>1251</v>
      </c>
      <c r="B90" s="53"/>
      <c r="C90" s="53" t="s">
        <v>1252</v>
      </c>
      <c r="D90" s="54">
        <v>1</v>
      </c>
      <c r="E90" s="53" t="s">
        <v>43</v>
      </c>
      <c r="F90" s="54">
        <v>0</v>
      </c>
      <c r="G90" s="54">
        <v>0</v>
      </c>
      <c r="H90" s="54">
        <v>1</v>
      </c>
      <c r="I90" s="53" t="s">
        <v>43</v>
      </c>
      <c r="K90" s="96" t="s">
        <v>1251</v>
      </c>
      <c r="L90" s="96" t="s">
        <v>1252</v>
      </c>
      <c r="M90" s="96"/>
      <c r="N90" s="97">
        <v>1</v>
      </c>
      <c r="O90" s="96" t="s">
        <v>43</v>
      </c>
      <c r="P90" s="97">
        <v>0</v>
      </c>
      <c r="Q90" s="97">
        <v>0</v>
      </c>
      <c r="R90" s="97">
        <v>1</v>
      </c>
      <c r="T90" s="108" t="s">
        <v>1251</v>
      </c>
      <c r="U90" s="108" t="s">
        <v>1252</v>
      </c>
      <c r="V90" s="108"/>
      <c r="W90" s="109">
        <v>1</v>
      </c>
      <c r="X90" s="108" t="s">
        <v>43</v>
      </c>
      <c r="Y90" s="109">
        <v>0</v>
      </c>
      <c r="Z90" s="109">
        <v>0</v>
      </c>
      <c r="AA90" s="109">
        <v>1</v>
      </c>
      <c r="AC90" s="103" t="s">
        <v>1247</v>
      </c>
      <c r="AD90" s="103" t="s">
        <v>1248</v>
      </c>
      <c r="AE90" s="103"/>
      <c r="AF90" s="104">
        <v>1</v>
      </c>
      <c r="AG90" s="103" t="s">
        <v>43</v>
      </c>
      <c r="AH90" s="104">
        <v>0</v>
      </c>
      <c r="AI90" s="104">
        <v>0</v>
      </c>
      <c r="AJ90" s="104">
        <v>1</v>
      </c>
      <c r="AK90" s="103" t="s">
        <v>43</v>
      </c>
    </row>
    <row r="91" spans="1:37" ht="20.100000000000001" customHeight="1" x14ac:dyDescent="0.2">
      <c r="A91" s="53" t="s">
        <v>1253</v>
      </c>
      <c r="B91" s="53"/>
      <c r="C91" s="53" t="s">
        <v>1254</v>
      </c>
      <c r="D91" s="54">
        <v>1</v>
      </c>
      <c r="E91" s="53" t="s">
        <v>43</v>
      </c>
      <c r="F91" s="54">
        <v>0</v>
      </c>
      <c r="G91" s="54">
        <v>0</v>
      </c>
      <c r="H91" s="54">
        <v>1</v>
      </c>
      <c r="I91" s="53" t="s">
        <v>43</v>
      </c>
      <c r="K91" s="96" t="s">
        <v>1253</v>
      </c>
      <c r="L91" s="96" t="s">
        <v>1254</v>
      </c>
      <c r="M91" s="96"/>
      <c r="N91" s="97">
        <v>1</v>
      </c>
      <c r="O91" s="96" t="s">
        <v>43</v>
      </c>
      <c r="P91" s="97">
        <v>0</v>
      </c>
      <c r="Q91" s="97">
        <v>0</v>
      </c>
      <c r="R91" s="97">
        <v>1</v>
      </c>
      <c r="T91" s="108" t="s">
        <v>1253</v>
      </c>
      <c r="U91" s="108" t="s">
        <v>1254</v>
      </c>
      <c r="V91" s="108"/>
      <c r="W91" s="109">
        <v>1</v>
      </c>
      <c r="X91" s="108" t="s">
        <v>43</v>
      </c>
      <c r="Y91" s="109">
        <v>0</v>
      </c>
      <c r="Z91" s="109">
        <v>0</v>
      </c>
      <c r="AA91" s="109">
        <v>1</v>
      </c>
      <c r="AC91" s="103" t="s">
        <v>1249</v>
      </c>
      <c r="AD91" s="103" t="s">
        <v>1250</v>
      </c>
      <c r="AE91" s="103"/>
      <c r="AF91" s="104">
        <v>1</v>
      </c>
      <c r="AG91" s="103" t="s">
        <v>43</v>
      </c>
      <c r="AH91" s="104">
        <v>0</v>
      </c>
      <c r="AI91" s="104">
        <v>0</v>
      </c>
      <c r="AJ91" s="104">
        <v>1</v>
      </c>
      <c r="AK91" s="103" t="s">
        <v>43</v>
      </c>
    </row>
    <row r="92" spans="1:37" ht="20.100000000000001" customHeight="1" x14ac:dyDescent="0.2">
      <c r="A92" s="53" t="s">
        <v>1255</v>
      </c>
      <c r="B92" s="53"/>
      <c r="C92" s="53" t="s">
        <v>1256</v>
      </c>
      <c r="D92" s="54">
        <v>1</v>
      </c>
      <c r="E92" s="53" t="s">
        <v>43</v>
      </c>
      <c r="F92" s="54">
        <v>0</v>
      </c>
      <c r="G92" s="54">
        <v>0</v>
      </c>
      <c r="H92" s="54">
        <v>1</v>
      </c>
      <c r="I92" s="53" t="s">
        <v>43</v>
      </c>
      <c r="K92" s="96" t="s">
        <v>1255</v>
      </c>
      <c r="L92" s="96" t="s">
        <v>1256</v>
      </c>
      <c r="M92" s="96"/>
      <c r="N92" s="97">
        <v>1</v>
      </c>
      <c r="O92" s="96" t="s">
        <v>43</v>
      </c>
      <c r="P92" s="97">
        <v>0</v>
      </c>
      <c r="Q92" s="97">
        <v>0</v>
      </c>
      <c r="R92" s="97">
        <v>1</v>
      </c>
      <c r="T92" s="108" t="s">
        <v>1255</v>
      </c>
      <c r="U92" s="108" t="s">
        <v>1256</v>
      </c>
      <c r="V92" s="108"/>
      <c r="W92" s="109">
        <v>1</v>
      </c>
      <c r="X92" s="108" t="s">
        <v>43</v>
      </c>
      <c r="Y92" s="109">
        <v>0</v>
      </c>
      <c r="Z92" s="109">
        <v>0</v>
      </c>
      <c r="AA92" s="109">
        <v>1</v>
      </c>
      <c r="AC92" s="103" t="s">
        <v>1251</v>
      </c>
      <c r="AD92" s="103" t="s">
        <v>1252</v>
      </c>
      <c r="AE92" s="103"/>
      <c r="AF92" s="104">
        <v>1</v>
      </c>
      <c r="AG92" s="103" t="s">
        <v>43</v>
      </c>
      <c r="AH92" s="104">
        <v>0</v>
      </c>
      <c r="AI92" s="104">
        <v>0</v>
      </c>
      <c r="AJ92" s="104">
        <v>1</v>
      </c>
      <c r="AK92" s="103" t="s">
        <v>43</v>
      </c>
    </row>
    <row r="93" spans="1:37" ht="20.100000000000001" customHeight="1" x14ac:dyDescent="0.2">
      <c r="A93" s="53" t="s">
        <v>1257</v>
      </c>
      <c r="B93" s="53"/>
      <c r="C93" s="53" t="s">
        <v>1258</v>
      </c>
      <c r="D93" s="54">
        <v>1</v>
      </c>
      <c r="E93" s="53" t="s">
        <v>43</v>
      </c>
      <c r="F93" s="54">
        <v>0</v>
      </c>
      <c r="G93" s="54">
        <v>0</v>
      </c>
      <c r="H93" s="54">
        <v>1</v>
      </c>
      <c r="I93" s="53" t="s">
        <v>43</v>
      </c>
      <c r="K93" s="96" t="s">
        <v>1257</v>
      </c>
      <c r="L93" s="96" t="s">
        <v>1258</v>
      </c>
      <c r="M93" s="96"/>
      <c r="N93" s="97">
        <v>1</v>
      </c>
      <c r="O93" s="96" t="s">
        <v>43</v>
      </c>
      <c r="P93" s="97">
        <v>0</v>
      </c>
      <c r="Q93" s="97">
        <v>0</v>
      </c>
      <c r="R93" s="97">
        <v>1</v>
      </c>
      <c r="T93" s="108" t="s">
        <v>1257</v>
      </c>
      <c r="U93" s="108" t="s">
        <v>1258</v>
      </c>
      <c r="V93" s="108"/>
      <c r="W93" s="109">
        <v>1</v>
      </c>
      <c r="X93" s="108" t="s">
        <v>43</v>
      </c>
      <c r="Y93" s="109">
        <v>0</v>
      </c>
      <c r="Z93" s="109">
        <v>0</v>
      </c>
      <c r="AA93" s="109">
        <v>1</v>
      </c>
      <c r="AC93" s="103" t="s">
        <v>1253</v>
      </c>
      <c r="AD93" s="103" t="s">
        <v>1254</v>
      </c>
      <c r="AE93" s="103"/>
      <c r="AF93" s="104">
        <v>1</v>
      </c>
      <c r="AG93" s="103" t="s">
        <v>43</v>
      </c>
      <c r="AH93" s="104">
        <v>0</v>
      </c>
      <c r="AI93" s="104">
        <v>0</v>
      </c>
      <c r="AJ93" s="104">
        <v>1</v>
      </c>
      <c r="AK93" s="103" t="s">
        <v>43</v>
      </c>
    </row>
    <row r="94" spans="1:37" ht="20.100000000000001" customHeight="1" x14ac:dyDescent="0.2">
      <c r="A94" s="53" t="s">
        <v>1259</v>
      </c>
      <c r="B94" s="53"/>
      <c r="C94" s="53" t="s">
        <v>1260</v>
      </c>
      <c r="D94" s="54">
        <v>1</v>
      </c>
      <c r="E94" s="53" t="s">
        <v>43</v>
      </c>
      <c r="F94" s="54">
        <v>0</v>
      </c>
      <c r="G94" s="54">
        <v>0</v>
      </c>
      <c r="H94" s="54">
        <v>1</v>
      </c>
      <c r="I94" s="53" t="s">
        <v>43</v>
      </c>
      <c r="K94" s="96" t="s">
        <v>1259</v>
      </c>
      <c r="L94" s="96" t="s">
        <v>1260</v>
      </c>
      <c r="M94" s="96"/>
      <c r="N94" s="97">
        <v>1</v>
      </c>
      <c r="O94" s="96" t="s">
        <v>43</v>
      </c>
      <c r="P94" s="97">
        <v>0</v>
      </c>
      <c r="Q94" s="97">
        <v>0</v>
      </c>
      <c r="R94" s="97">
        <v>1</v>
      </c>
      <c r="T94" s="108" t="s">
        <v>1259</v>
      </c>
      <c r="U94" s="108" t="s">
        <v>1260</v>
      </c>
      <c r="V94" s="108"/>
      <c r="W94" s="109">
        <v>1</v>
      </c>
      <c r="X94" s="108" t="s">
        <v>43</v>
      </c>
      <c r="Y94" s="109">
        <v>0</v>
      </c>
      <c r="Z94" s="109">
        <v>0</v>
      </c>
      <c r="AA94" s="109">
        <v>1</v>
      </c>
      <c r="AC94" s="103" t="s">
        <v>1255</v>
      </c>
      <c r="AD94" s="103" t="s">
        <v>1256</v>
      </c>
      <c r="AE94" s="103"/>
      <c r="AF94" s="104">
        <v>1</v>
      </c>
      <c r="AG94" s="103" t="s">
        <v>43</v>
      </c>
      <c r="AH94" s="104">
        <v>0</v>
      </c>
      <c r="AI94" s="104">
        <v>0</v>
      </c>
      <c r="AJ94" s="104">
        <v>1</v>
      </c>
      <c r="AK94" s="103" t="s">
        <v>43</v>
      </c>
    </row>
    <row r="95" spans="1:37" ht="20.100000000000001" customHeight="1" x14ac:dyDescent="0.2">
      <c r="A95" s="53" t="s">
        <v>1261</v>
      </c>
      <c r="B95" s="53"/>
      <c r="C95" s="53" t="s">
        <v>1262</v>
      </c>
      <c r="D95" s="54">
        <v>1</v>
      </c>
      <c r="E95" s="53" t="s">
        <v>43</v>
      </c>
      <c r="F95" s="54">
        <v>0</v>
      </c>
      <c r="G95" s="54">
        <v>0</v>
      </c>
      <c r="H95" s="54">
        <v>1</v>
      </c>
      <c r="I95" s="53" t="s">
        <v>43</v>
      </c>
      <c r="K95" s="96" t="s">
        <v>1261</v>
      </c>
      <c r="L95" s="96" t="s">
        <v>1262</v>
      </c>
      <c r="M95" s="96"/>
      <c r="N95" s="97">
        <v>1</v>
      </c>
      <c r="O95" s="96" t="s">
        <v>43</v>
      </c>
      <c r="P95" s="97">
        <v>0</v>
      </c>
      <c r="Q95" s="97">
        <v>0</v>
      </c>
      <c r="R95" s="97">
        <v>1</v>
      </c>
      <c r="T95" s="108" t="s">
        <v>1261</v>
      </c>
      <c r="U95" s="108" t="s">
        <v>1262</v>
      </c>
      <c r="V95" s="108"/>
      <c r="W95" s="109">
        <v>1</v>
      </c>
      <c r="X95" s="108" t="s">
        <v>43</v>
      </c>
      <c r="Y95" s="109">
        <v>0</v>
      </c>
      <c r="Z95" s="109">
        <v>0</v>
      </c>
      <c r="AA95" s="109">
        <v>1</v>
      </c>
      <c r="AC95" s="103" t="s">
        <v>1257</v>
      </c>
      <c r="AD95" s="103" t="s">
        <v>1258</v>
      </c>
      <c r="AE95" s="103"/>
      <c r="AF95" s="104">
        <v>1</v>
      </c>
      <c r="AG95" s="103" t="s">
        <v>43</v>
      </c>
      <c r="AH95" s="104">
        <v>0</v>
      </c>
      <c r="AI95" s="104">
        <v>0</v>
      </c>
      <c r="AJ95" s="104">
        <v>1</v>
      </c>
      <c r="AK95" s="103" t="s">
        <v>43</v>
      </c>
    </row>
    <row r="96" spans="1:37" ht="20.100000000000001" customHeight="1" x14ac:dyDescent="0.2">
      <c r="A96" s="51" t="s">
        <v>1263</v>
      </c>
      <c r="B96" s="51"/>
      <c r="C96" s="51" t="s">
        <v>1264</v>
      </c>
      <c r="D96" s="52">
        <v>16391.61</v>
      </c>
      <c r="E96" s="51" t="s">
        <v>43</v>
      </c>
      <c r="F96" s="52">
        <v>0</v>
      </c>
      <c r="G96" s="52">
        <v>0</v>
      </c>
      <c r="H96" s="52">
        <v>16391.61</v>
      </c>
      <c r="I96" s="51" t="s">
        <v>43</v>
      </c>
      <c r="K96" s="98" t="s">
        <v>1263</v>
      </c>
      <c r="L96" s="98" t="s">
        <v>1264</v>
      </c>
      <c r="M96" s="98"/>
      <c r="N96" s="99">
        <v>16391.61</v>
      </c>
      <c r="O96" s="98" t="s">
        <v>43</v>
      </c>
      <c r="P96" s="99">
        <v>0</v>
      </c>
      <c r="Q96" s="99">
        <v>0</v>
      </c>
      <c r="R96" s="99">
        <v>16391.61</v>
      </c>
      <c r="T96" s="107" t="s">
        <v>1263</v>
      </c>
      <c r="U96" s="107" t="s">
        <v>1264</v>
      </c>
      <c r="V96" s="107"/>
      <c r="W96" s="110">
        <v>16391.61</v>
      </c>
      <c r="X96" s="107" t="s">
        <v>43</v>
      </c>
      <c r="Y96" s="110">
        <v>0</v>
      </c>
      <c r="Z96" s="110">
        <v>0</v>
      </c>
      <c r="AA96" s="110">
        <v>16391.61</v>
      </c>
      <c r="AC96" s="103" t="s">
        <v>1259</v>
      </c>
      <c r="AD96" s="103" t="s">
        <v>1260</v>
      </c>
      <c r="AE96" s="103"/>
      <c r="AF96" s="104">
        <v>1</v>
      </c>
      <c r="AG96" s="103" t="s">
        <v>43</v>
      </c>
      <c r="AH96" s="104">
        <v>0</v>
      </c>
      <c r="AI96" s="104">
        <v>0</v>
      </c>
      <c r="AJ96" s="104">
        <v>1</v>
      </c>
      <c r="AK96" s="103" t="s">
        <v>43</v>
      </c>
    </row>
    <row r="97" spans="1:37" ht="20.100000000000001" customHeight="1" x14ac:dyDescent="0.2">
      <c r="A97" s="53" t="s">
        <v>1265</v>
      </c>
      <c r="B97" s="53"/>
      <c r="C97" s="53" t="s">
        <v>1266</v>
      </c>
      <c r="D97" s="54">
        <v>3910</v>
      </c>
      <c r="E97" s="53" t="s">
        <v>43</v>
      </c>
      <c r="F97" s="54">
        <v>0</v>
      </c>
      <c r="G97" s="54">
        <v>0</v>
      </c>
      <c r="H97" s="54">
        <v>3910</v>
      </c>
      <c r="I97" s="53" t="s">
        <v>43</v>
      </c>
      <c r="K97" s="96" t="s">
        <v>1265</v>
      </c>
      <c r="L97" s="96" t="s">
        <v>1266</v>
      </c>
      <c r="M97" s="96"/>
      <c r="N97" s="97">
        <v>3910</v>
      </c>
      <c r="O97" s="96" t="s">
        <v>43</v>
      </c>
      <c r="P97" s="97">
        <v>0</v>
      </c>
      <c r="Q97" s="97">
        <v>0</v>
      </c>
      <c r="R97" s="97">
        <v>3910</v>
      </c>
      <c r="T97" s="108" t="s">
        <v>1265</v>
      </c>
      <c r="U97" s="108" t="s">
        <v>1266</v>
      </c>
      <c r="V97" s="108"/>
      <c r="W97" s="109">
        <v>3910</v>
      </c>
      <c r="X97" s="108" t="s">
        <v>43</v>
      </c>
      <c r="Y97" s="109">
        <v>0</v>
      </c>
      <c r="Z97" s="109">
        <v>0</v>
      </c>
      <c r="AA97" s="109">
        <v>3910</v>
      </c>
      <c r="AC97" s="103" t="s">
        <v>1261</v>
      </c>
      <c r="AD97" s="103" t="s">
        <v>1262</v>
      </c>
      <c r="AE97" s="103"/>
      <c r="AF97" s="104">
        <v>1</v>
      </c>
      <c r="AG97" s="103" t="s">
        <v>43</v>
      </c>
      <c r="AH97" s="104">
        <v>0</v>
      </c>
      <c r="AI97" s="104">
        <v>0</v>
      </c>
      <c r="AJ97" s="104">
        <v>1</v>
      </c>
      <c r="AK97" s="103" t="s">
        <v>43</v>
      </c>
    </row>
    <row r="98" spans="1:37" ht="20.100000000000001" customHeight="1" x14ac:dyDescent="0.2">
      <c r="A98" s="53" t="s">
        <v>1267</v>
      </c>
      <c r="B98" s="53"/>
      <c r="C98" s="53" t="s">
        <v>1268</v>
      </c>
      <c r="D98" s="54">
        <v>3910</v>
      </c>
      <c r="E98" s="53" t="s">
        <v>43</v>
      </c>
      <c r="F98" s="54">
        <v>0</v>
      </c>
      <c r="G98" s="54">
        <v>0</v>
      </c>
      <c r="H98" s="54">
        <v>3910</v>
      </c>
      <c r="I98" s="53" t="s">
        <v>43</v>
      </c>
      <c r="K98" s="96" t="s">
        <v>1267</v>
      </c>
      <c r="L98" s="96" t="s">
        <v>1268</v>
      </c>
      <c r="M98" s="96"/>
      <c r="N98" s="97">
        <v>3910</v>
      </c>
      <c r="O98" s="96" t="s">
        <v>43</v>
      </c>
      <c r="P98" s="97">
        <v>0</v>
      </c>
      <c r="Q98" s="97">
        <v>0</v>
      </c>
      <c r="R98" s="97">
        <v>3910</v>
      </c>
      <c r="T98" s="108" t="s">
        <v>1267</v>
      </c>
      <c r="U98" s="108" t="s">
        <v>1268</v>
      </c>
      <c r="V98" s="108"/>
      <c r="W98" s="109">
        <v>3910</v>
      </c>
      <c r="X98" s="108" t="s">
        <v>43</v>
      </c>
      <c r="Y98" s="109">
        <v>0</v>
      </c>
      <c r="Z98" s="109">
        <v>0</v>
      </c>
      <c r="AA98" s="109">
        <v>3910</v>
      </c>
      <c r="AC98" s="113" t="s">
        <v>1263</v>
      </c>
      <c r="AD98" s="113" t="s">
        <v>1264</v>
      </c>
      <c r="AE98" s="113"/>
      <c r="AF98" s="114">
        <v>16391.61</v>
      </c>
      <c r="AG98" s="113" t="s">
        <v>43</v>
      </c>
      <c r="AH98" s="114">
        <v>0</v>
      </c>
      <c r="AI98" s="114">
        <v>0</v>
      </c>
      <c r="AJ98" s="114">
        <v>16391.61</v>
      </c>
      <c r="AK98" s="113" t="s">
        <v>43</v>
      </c>
    </row>
    <row r="99" spans="1:37" ht="20.100000000000001" customHeight="1" x14ac:dyDescent="0.2">
      <c r="A99" s="53" t="s">
        <v>1269</v>
      </c>
      <c r="B99" s="53"/>
      <c r="C99" s="53" t="s">
        <v>1270</v>
      </c>
      <c r="D99" s="54">
        <v>1725</v>
      </c>
      <c r="E99" s="53" t="s">
        <v>43</v>
      </c>
      <c r="F99" s="54">
        <v>0</v>
      </c>
      <c r="G99" s="54">
        <v>0</v>
      </c>
      <c r="H99" s="54">
        <v>1725</v>
      </c>
      <c r="I99" s="53" t="s">
        <v>43</v>
      </c>
      <c r="K99" s="96" t="s">
        <v>1269</v>
      </c>
      <c r="L99" s="96" t="s">
        <v>1270</v>
      </c>
      <c r="M99" s="96"/>
      <c r="N99" s="97">
        <v>1725</v>
      </c>
      <c r="O99" s="96" t="s">
        <v>43</v>
      </c>
      <c r="P99" s="97">
        <v>0</v>
      </c>
      <c r="Q99" s="97">
        <v>0</v>
      </c>
      <c r="R99" s="97">
        <v>1725</v>
      </c>
      <c r="T99" s="108" t="s">
        <v>1269</v>
      </c>
      <c r="U99" s="108" t="s">
        <v>1270</v>
      </c>
      <c r="V99" s="108"/>
      <c r="W99" s="109">
        <v>1725</v>
      </c>
      <c r="X99" s="108" t="s">
        <v>43</v>
      </c>
      <c r="Y99" s="109">
        <v>0</v>
      </c>
      <c r="Z99" s="109">
        <v>0</v>
      </c>
      <c r="AA99" s="109">
        <v>1725</v>
      </c>
      <c r="AC99" s="103" t="s">
        <v>1265</v>
      </c>
      <c r="AD99" s="103" t="s">
        <v>1266</v>
      </c>
      <c r="AE99" s="103"/>
      <c r="AF99" s="104">
        <v>3910</v>
      </c>
      <c r="AG99" s="103" t="s">
        <v>43</v>
      </c>
      <c r="AH99" s="104">
        <v>0</v>
      </c>
      <c r="AI99" s="104">
        <v>0</v>
      </c>
      <c r="AJ99" s="104">
        <v>3910</v>
      </c>
      <c r="AK99" s="103" t="s">
        <v>43</v>
      </c>
    </row>
    <row r="100" spans="1:37" ht="20.100000000000001" customHeight="1" x14ac:dyDescent="0.2">
      <c r="A100" s="53" t="s">
        <v>1271</v>
      </c>
      <c r="B100" s="53"/>
      <c r="C100" s="53" t="s">
        <v>1272</v>
      </c>
      <c r="D100" s="54">
        <v>1725</v>
      </c>
      <c r="E100" s="53" t="s">
        <v>43</v>
      </c>
      <c r="F100" s="54">
        <v>0</v>
      </c>
      <c r="G100" s="54">
        <v>0</v>
      </c>
      <c r="H100" s="54">
        <v>1725</v>
      </c>
      <c r="I100" s="53" t="s">
        <v>43</v>
      </c>
      <c r="K100" s="96" t="s">
        <v>1271</v>
      </c>
      <c r="L100" s="96" t="s">
        <v>1272</v>
      </c>
      <c r="M100" s="96"/>
      <c r="N100" s="97">
        <v>1725</v>
      </c>
      <c r="O100" s="96" t="s">
        <v>43</v>
      </c>
      <c r="P100" s="97">
        <v>0</v>
      </c>
      <c r="Q100" s="97">
        <v>0</v>
      </c>
      <c r="R100" s="97">
        <v>1725</v>
      </c>
      <c r="T100" s="108" t="s">
        <v>1271</v>
      </c>
      <c r="U100" s="108" t="s">
        <v>1272</v>
      </c>
      <c r="V100" s="108"/>
      <c r="W100" s="109">
        <v>1725</v>
      </c>
      <c r="X100" s="108" t="s">
        <v>43</v>
      </c>
      <c r="Y100" s="109">
        <v>0</v>
      </c>
      <c r="Z100" s="109">
        <v>0</v>
      </c>
      <c r="AA100" s="109">
        <v>1725</v>
      </c>
      <c r="AC100" s="103" t="s">
        <v>1267</v>
      </c>
      <c r="AD100" s="103" t="s">
        <v>1268</v>
      </c>
      <c r="AE100" s="103"/>
      <c r="AF100" s="104">
        <v>3910</v>
      </c>
      <c r="AG100" s="103" t="s">
        <v>43</v>
      </c>
      <c r="AH100" s="104">
        <v>0</v>
      </c>
      <c r="AI100" s="104">
        <v>0</v>
      </c>
      <c r="AJ100" s="104">
        <v>3910</v>
      </c>
      <c r="AK100" s="103" t="s">
        <v>43</v>
      </c>
    </row>
    <row r="101" spans="1:37" ht="20.100000000000001" customHeight="1" x14ac:dyDescent="0.2">
      <c r="A101" s="53" t="s">
        <v>1273</v>
      </c>
      <c r="B101" s="53"/>
      <c r="C101" s="53" t="s">
        <v>1274</v>
      </c>
      <c r="D101" s="54">
        <v>713</v>
      </c>
      <c r="E101" s="53" t="s">
        <v>43</v>
      </c>
      <c r="F101" s="54">
        <v>0</v>
      </c>
      <c r="G101" s="54">
        <v>0</v>
      </c>
      <c r="H101" s="54">
        <v>713</v>
      </c>
      <c r="I101" s="53" t="s">
        <v>43</v>
      </c>
      <c r="K101" s="96" t="s">
        <v>1273</v>
      </c>
      <c r="L101" s="96" t="s">
        <v>1274</v>
      </c>
      <c r="M101" s="96"/>
      <c r="N101" s="97">
        <v>713</v>
      </c>
      <c r="O101" s="96" t="s">
        <v>43</v>
      </c>
      <c r="P101" s="97">
        <v>0</v>
      </c>
      <c r="Q101" s="97">
        <v>0</v>
      </c>
      <c r="R101" s="97">
        <v>713</v>
      </c>
      <c r="T101" s="108" t="s">
        <v>1273</v>
      </c>
      <c r="U101" s="108" t="s">
        <v>1274</v>
      </c>
      <c r="V101" s="108"/>
      <c r="W101" s="109">
        <v>713</v>
      </c>
      <c r="X101" s="108" t="s">
        <v>43</v>
      </c>
      <c r="Y101" s="109">
        <v>0</v>
      </c>
      <c r="Z101" s="109">
        <v>0</v>
      </c>
      <c r="AA101" s="109">
        <v>713</v>
      </c>
      <c r="AC101" s="103" t="s">
        <v>1269</v>
      </c>
      <c r="AD101" s="103" t="s">
        <v>1270</v>
      </c>
      <c r="AE101" s="103"/>
      <c r="AF101" s="104">
        <v>1725</v>
      </c>
      <c r="AG101" s="103" t="s">
        <v>43</v>
      </c>
      <c r="AH101" s="104">
        <v>0</v>
      </c>
      <c r="AI101" s="104">
        <v>0</v>
      </c>
      <c r="AJ101" s="104">
        <v>1725</v>
      </c>
      <c r="AK101" s="103" t="s">
        <v>43</v>
      </c>
    </row>
    <row r="102" spans="1:37" ht="20.100000000000001" customHeight="1" x14ac:dyDescent="0.2">
      <c r="A102" s="53" t="s">
        <v>1275</v>
      </c>
      <c r="B102" s="53"/>
      <c r="C102" s="53" t="s">
        <v>1276</v>
      </c>
      <c r="D102" s="54">
        <v>4408.6099999999997</v>
      </c>
      <c r="E102" s="53" t="s">
        <v>43</v>
      </c>
      <c r="F102" s="54">
        <v>0</v>
      </c>
      <c r="G102" s="54">
        <v>0</v>
      </c>
      <c r="H102" s="54">
        <v>4408.6099999999997</v>
      </c>
      <c r="I102" s="53" t="s">
        <v>43</v>
      </c>
      <c r="K102" s="96" t="s">
        <v>1275</v>
      </c>
      <c r="L102" s="96" t="s">
        <v>1276</v>
      </c>
      <c r="M102" s="96"/>
      <c r="N102" s="97">
        <v>4408.6099999999997</v>
      </c>
      <c r="O102" s="96" t="s">
        <v>43</v>
      </c>
      <c r="P102" s="97">
        <v>0</v>
      </c>
      <c r="Q102" s="97">
        <v>0</v>
      </c>
      <c r="R102" s="97">
        <v>4408.6099999999997</v>
      </c>
      <c r="T102" s="108" t="s">
        <v>1275</v>
      </c>
      <c r="U102" s="108" t="s">
        <v>1276</v>
      </c>
      <c r="V102" s="108"/>
      <c r="W102" s="109">
        <v>4408.6099999999997</v>
      </c>
      <c r="X102" s="108" t="s">
        <v>43</v>
      </c>
      <c r="Y102" s="109">
        <v>0</v>
      </c>
      <c r="Z102" s="109">
        <v>0</v>
      </c>
      <c r="AA102" s="109">
        <v>4408.6099999999997</v>
      </c>
      <c r="AC102" s="103" t="s">
        <v>1271</v>
      </c>
      <c r="AD102" s="103" t="s">
        <v>1272</v>
      </c>
      <c r="AE102" s="103"/>
      <c r="AF102" s="104">
        <v>1725</v>
      </c>
      <c r="AG102" s="103" t="s">
        <v>43</v>
      </c>
      <c r="AH102" s="104">
        <v>0</v>
      </c>
      <c r="AI102" s="104">
        <v>0</v>
      </c>
      <c r="AJ102" s="104">
        <v>1725</v>
      </c>
      <c r="AK102" s="103" t="s">
        <v>43</v>
      </c>
    </row>
    <row r="103" spans="1:37" ht="20.100000000000001" customHeight="1" x14ac:dyDescent="0.2">
      <c r="A103" s="51" t="s">
        <v>1277</v>
      </c>
      <c r="B103" s="51"/>
      <c r="C103" s="51" t="s">
        <v>1278</v>
      </c>
      <c r="D103" s="52">
        <v>49449</v>
      </c>
      <c r="E103" s="51" t="s">
        <v>43</v>
      </c>
      <c r="F103" s="52">
        <v>0</v>
      </c>
      <c r="G103" s="52">
        <v>0</v>
      </c>
      <c r="H103" s="52">
        <v>49449</v>
      </c>
      <c r="I103" s="51" t="s">
        <v>43</v>
      </c>
      <c r="K103" s="98" t="s">
        <v>1277</v>
      </c>
      <c r="L103" s="98" t="s">
        <v>1278</v>
      </c>
      <c r="M103" s="98"/>
      <c r="N103" s="99">
        <v>49449</v>
      </c>
      <c r="O103" s="98" t="s">
        <v>43</v>
      </c>
      <c r="P103" s="99">
        <v>0</v>
      </c>
      <c r="Q103" s="99">
        <v>0</v>
      </c>
      <c r="R103" s="99">
        <v>49449</v>
      </c>
      <c r="T103" s="107" t="s">
        <v>1277</v>
      </c>
      <c r="U103" s="107" t="s">
        <v>1278</v>
      </c>
      <c r="V103" s="107"/>
      <c r="W103" s="110">
        <v>49449</v>
      </c>
      <c r="X103" s="107" t="s">
        <v>43</v>
      </c>
      <c r="Y103" s="110">
        <v>0</v>
      </c>
      <c r="Z103" s="110">
        <v>0</v>
      </c>
      <c r="AA103" s="110">
        <v>49449</v>
      </c>
      <c r="AC103" s="103" t="s">
        <v>1273</v>
      </c>
      <c r="AD103" s="103" t="s">
        <v>1274</v>
      </c>
      <c r="AE103" s="103"/>
      <c r="AF103" s="104">
        <v>713</v>
      </c>
      <c r="AG103" s="103" t="s">
        <v>43</v>
      </c>
      <c r="AH103" s="104">
        <v>0</v>
      </c>
      <c r="AI103" s="104">
        <v>0</v>
      </c>
      <c r="AJ103" s="104">
        <v>713</v>
      </c>
      <c r="AK103" s="103" t="s">
        <v>43</v>
      </c>
    </row>
    <row r="104" spans="1:37" ht="20.100000000000001" customHeight="1" x14ac:dyDescent="0.2">
      <c r="A104" s="53" t="s">
        <v>1279</v>
      </c>
      <c r="B104" s="53"/>
      <c r="C104" s="53" t="s">
        <v>1280</v>
      </c>
      <c r="D104" s="54">
        <v>21780</v>
      </c>
      <c r="E104" s="53" t="s">
        <v>43</v>
      </c>
      <c r="F104" s="54">
        <v>0</v>
      </c>
      <c r="G104" s="54">
        <v>0</v>
      </c>
      <c r="H104" s="54">
        <v>21780</v>
      </c>
      <c r="I104" s="53" t="s">
        <v>43</v>
      </c>
      <c r="K104" s="96" t="s">
        <v>1279</v>
      </c>
      <c r="L104" s="96" t="s">
        <v>1280</v>
      </c>
      <c r="M104" s="96"/>
      <c r="N104" s="97">
        <v>21780</v>
      </c>
      <c r="O104" s="96" t="s">
        <v>43</v>
      </c>
      <c r="P104" s="97">
        <v>0</v>
      </c>
      <c r="Q104" s="97">
        <v>0</v>
      </c>
      <c r="R104" s="97">
        <v>21780</v>
      </c>
      <c r="T104" s="108" t="s">
        <v>1279</v>
      </c>
      <c r="U104" s="108" t="s">
        <v>1280</v>
      </c>
      <c r="V104" s="108"/>
      <c r="W104" s="109">
        <v>21780</v>
      </c>
      <c r="X104" s="108" t="s">
        <v>43</v>
      </c>
      <c r="Y104" s="109">
        <v>0</v>
      </c>
      <c r="Z104" s="109">
        <v>0</v>
      </c>
      <c r="AA104" s="109">
        <v>21780</v>
      </c>
      <c r="AC104" s="103" t="s">
        <v>1275</v>
      </c>
      <c r="AD104" s="103" t="s">
        <v>1276</v>
      </c>
      <c r="AE104" s="103"/>
      <c r="AF104" s="104">
        <v>4408.6099999999997</v>
      </c>
      <c r="AG104" s="103" t="s">
        <v>43</v>
      </c>
      <c r="AH104" s="104">
        <v>0</v>
      </c>
      <c r="AI104" s="104">
        <v>0</v>
      </c>
      <c r="AJ104" s="104">
        <v>4408.6099999999997</v>
      </c>
      <c r="AK104" s="103" t="s">
        <v>43</v>
      </c>
    </row>
    <row r="105" spans="1:37" ht="20.100000000000001" customHeight="1" x14ac:dyDescent="0.2">
      <c r="A105" s="53" t="s">
        <v>1281</v>
      </c>
      <c r="B105" s="53"/>
      <c r="C105" s="53" t="s">
        <v>1282</v>
      </c>
      <c r="D105" s="54">
        <v>2645</v>
      </c>
      <c r="E105" s="53" t="s">
        <v>43</v>
      </c>
      <c r="F105" s="54">
        <v>0</v>
      </c>
      <c r="G105" s="54">
        <v>0</v>
      </c>
      <c r="H105" s="54">
        <v>2645</v>
      </c>
      <c r="I105" s="53" t="s">
        <v>43</v>
      </c>
      <c r="K105" s="96" t="s">
        <v>1281</v>
      </c>
      <c r="L105" s="96" t="s">
        <v>1282</v>
      </c>
      <c r="M105" s="96"/>
      <c r="N105" s="97">
        <v>2645</v>
      </c>
      <c r="O105" s="96" t="s">
        <v>43</v>
      </c>
      <c r="P105" s="97">
        <v>0</v>
      </c>
      <c r="Q105" s="97">
        <v>0</v>
      </c>
      <c r="R105" s="97">
        <v>2645</v>
      </c>
      <c r="T105" s="108" t="s">
        <v>1281</v>
      </c>
      <c r="U105" s="108" t="s">
        <v>1282</v>
      </c>
      <c r="V105" s="108"/>
      <c r="W105" s="109">
        <v>2645</v>
      </c>
      <c r="X105" s="108" t="s">
        <v>43</v>
      </c>
      <c r="Y105" s="109">
        <v>0</v>
      </c>
      <c r="Z105" s="109">
        <v>0</v>
      </c>
      <c r="AA105" s="109">
        <v>2645</v>
      </c>
      <c r="AC105" s="113" t="s">
        <v>1277</v>
      </c>
      <c r="AD105" s="113" t="s">
        <v>1278</v>
      </c>
      <c r="AE105" s="113"/>
      <c r="AF105" s="114">
        <v>49449</v>
      </c>
      <c r="AG105" s="113" t="s">
        <v>43</v>
      </c>
      <c r="AH105" s="114">
        <v>0</v>
      </c>
      <c r="AI105" s="114">
        <v>0</v>
      </c>
      <c r="AJ105" s="114">
        <v>49449</v>
      </c>
      <c r="AK105" s="113" t="s">
        <v>43</v>
      </c>
    </row>
    <row r="106" spans="1:37" ht="20.100000000000001" customHeight="1" x14ac:dyDescent="0.2">
      <c r="A106" s="53" t="s">
        <v>1283</v>
      </c>
      <c r="B106" s="53"/>
      <c r="C106" s="53" t="s">
        <v>1284</v>
      </c>
      <c r="D106" s="54">
        <v>1999</v>
      </c>
      <c r="E106" s="53" t="s">
        <v>43</v>
      </c>
      <c r="F106" s="54">
        <v>0</v>
      </c>
      <c r="G106" s="54">
        <v>0</v>
      </c>
      <c r="H106" s="54">
        <v>1999</v>
      </c>
      <c r="I106" s="53" t="s">
        <v>43</v>
      </c>
      <c r="K106" s="96" t="s">
        <v>1283</v>
      </c>
      <c r="L106" s="96" t="s">
        <v>1284</v>
      </c>
      <c r="M106" s="96"/>
      <c r="N106" s="97">
        <v>1999</v>
      </c>
      <c r="O106" s="96" t="s">
        <v>43</v>
      </c>
      <c r="P106" s="97">
        <v>0</v>
      </c>
      <c r="Q106" s="97">
        <v>0</v>
      </c>
      <c r="R106" s="97">
        <v>1999</v>
      </c>
      <c r="T106" s="108" t="s">
        <v>1283</v>
      </c>
      <c r="U106" s="108" t="s">
        <v>1284</v>
      </c>
      <c r="V106" s="108"/>
      <c r="W106" s="109">
        <v>1999</v>
      </c>
      <c r="X106" s="108" t="s">
        <v>43</v>
      </c>
      <c r="Y106" s="109">
        <v>0</v>
      </c>
      <c r="Z106" s="109">
        <v>0</v>
      </c>
      <c r="AA106" s="109">
        <v>1999</v>
      </c>
      <c r="AC106" s="103" t="s">
        <v>1279</v>
      </c>
      <c r="AD106" s="103" t="s">
        <v>1280</v>
      </c>
      <c r="AE106" s="103"/>
      <c r="AF106" s="104">
        <v>21780</v>
      </c>
      <c r="AG106" s="103" t="s">
        <v>43</v>
      </c>
      <c r="AH106" s="104">
        <v>0</v>
      </c>
      <c r="AI106" s="104">
        <v>0</v>
      </c>
      <c r="AJ106" s="104">
        <v>21780</v>
      </c>
      <c r="AK106" s="103" t="s">
        <v>43</v>
      </c>
    </row>
    <row r="107" spans="1:37" ht="20.100000000000001" customHeight="1" x14ac:dyDescent="0.2">
      <c r="A107" s="53" t="s">
        <v>1285</v>
      </c>
      <c r="B107" s="53"/>
      <c r="C107" s="53" t="s">
        <v>1286</v>
      </c>
      <c r="D107" s="54">
        <v>1762</v>
      </c>
      <c r="E107" s="53" t="s">
        <v>43</v>
      </c>
      <c r="F107" s="54">
        <v>0</v>
      </c>
      <c r="G107" s="54">
        <v>0</v>
      </c>
      <c r="H107" s="54">
        <v>1762</v>
      </c>
      <c r="I107" s="53" t="s">
        <v>43</v>
      </c>
      <c r="K107" s="96" t="s">
        <v>1285</v>
      </c>
      <c r="L107" s="96" t="s">
        <v>1286</v>
      </c>
      <c r="M107" s="96"/>
      <c r="N107" s="97">
        <v>1762</v>
      </c>
      <c r="O107" s="96" t="s">
        <v>43</v>
      </c>
      <c r="P107" s="97">
        <v>0</v>
      </c>
      <c r="Q107" s="97">
        <v>0</v>
      </c>
      <c r="R107" s="97">
        <v>1762</v>
      </c>
      <c r="T107" s="108" t="s">
        <v>1285</v>
      </c>
      <c r="U107" s="108" t="s">
        <v>1286</v>
      </c>
      <c r="V107" s="108"/>
      <c r="W107" s="109">
        <v>1762</v>
      </c>
      <c r="X107" s="108" t="s">
        <v>43</v>
      </c>
      <c r="Y107" s="109">
        <v>0</v>
      </c>
      <c r="Z107" s="109">
        <v>0</v>
      </c>
      <c r="AA107" s="109">
        <v>1762</v>
      </c>
      <c r="AC107" s="103" t="s">
        <v>1281</v>
      </c>
      <c r="AD107" s="103" t="s">
        <v>1282</v>
      </c>
      <c r="AE107" s="103"/>
      <c r="AF107" s="104">
        <v>2645</v>
      </c>
      <c r="AG107" s="103" t="s">
        <v>43</v>
      </c>
      <c r="AH107" s="104">
        <v>0</v>
      </c>
      <c r="AI107" s="104">
        <v>0</v>
      </c>
      <c r="AJ107" s="104">
        <v>2645</v>
      </c>
      <c r="AK107" s="103" t="s">
        <v>43</v>
      </c>
    </row>
    <row r="108" spans="1:37" ht="20.100000000000001" customHeight="1" x14ac:dyDescent="0.2">
      <c r="A108" s="53" t="s">
        <v>1287</v>
      </c>
      <c r="B108" s="53"/>
      <c r="C108" s="53" t="s">
        <v>1288</v>
      </c>
      <c r="D108" s="54">
        <v>557</v>
      </c>
      <c r="E108" s="53" t="s">
        <v>43</v>
      </c>
      <c r="F108" s="54">
        <v>0</v>
      </c>
      <c r="G108" s="54">
        <v>0</v>
      </c>
      <c r="H108" s="54">
        <v>557</v>
      </c>
      <c r="I108" s="53" t="s">
        <v>43</v>
      </c>
      <c r="K108" s="96" t="s">
        <v>1287</v>
      </c>
      <c r="L108" s="96" t="s">
        <v>1288</v>
      </c>
      <c r="M108" s="96"/>
      <c r="N108" s="97">
        <v>557</v>
      </c>
      <c r="O108" s="96" t="s">
        <v>43</v>
      </c>
      <c r="P108" s="97">
        <v>0</v>
      </c>
      <c r="Q108" s="97">
        <v>0</v>
      </c>
      <c r="R108" s="97">
        <v>557</v>
      </c>
      <c r="T108" s="108" t="s">
        <v>1287</v>
      </c>
      <c r="U108" s="108" t="s">
        <v>1288</v>
      </c>
      <c r="V108" s="108"/>
      <c r="W108" s="109">
        <v>557</v>
      </c>
      <c r="X108" s="108" t="s">
        <v>43</v>
      </c>
      <c r="Y108" s="109">
        <v>0</v>
      </c>
      <c r="Z108" s="109">
        <v>0</v>
      </c>
      <c r="AA108" s="109">
        <v>557</v>
      </c>
      <c r="AC108" s="103" t="s">
        <v>1283</v>
      </c>
      <c r="AD108" s="103" t="s">
        <v>1284</v>
      </c>
      <c r="AE108" s="103"/>
      <c r="AF108" s="104">
        <v>1999</v>
      </c>
      <c r="AG108" s="103" t="s">
        <v>43</v>
      </c>
      <c r="AH108" s="104">
        <v>0</v>
      </c>
      <c r="AI108" s="104">
        <v>0</v>
      </c>
      <c r="AJ108" s="104">
        <v>1999</v>
      </c>
      <c r="AK108" s="103" t="s">
        <v>43</v>
      </c>
    </row>
    <row r="109" spans="1:37" ht="20.100000000000001" customHeight="1" x14ac:dyDescent="0.2">
      <c r="A109" s="53" t="s">
        <v>1289</v>
      </c>
      <c r="B109" s="53"/>
      <c r="C109" s="53" t="s">
        <v>1290</v>
      </c>
      <c r="D109" s="54">
        <v>352</v>
      </c>
      <c r="E109" s="53" t="s">
        <v>43</v>
      </c>
      <c r="F109" s="54">
        <v>0</v>
      </c>
      <c r="G109" s="54">
        <v>0</v>
      </c>
      <c r="H109" s="54">
        <v>352</v>
      </c>
      <c r="I109" s="53" t="s">
        <v>43</v>
      </c>
      <c r="K109" s="96" t="s">
        <v>1289</v>
      </c>
      <c r="L109" s="96" t="s">
        <v>1290</v>
      </c>
      <c r="M109" s="96"/>
      <c r="N109" s="97">
        <v>352</v>
      </c>
      <c r="O109" s="96" t="s">
        <v>43</v>
      </c>
      <c r="P109" s="97">
        <v>0</v>
      </c>
      <c r="Q109" s="97">
        <v>0</v>
      </c>
      <c r="R109" s="97">
        <v>352</v>
      </c>
      <c r="T109" s="108" t="s">
        <v>1289</v>
      </c>
      <c r="U109" s="108" t="s">
        <v>1290</v>
      </c>
      <c r="V109" s="108"/>
      <c r="W109" s="109">
        <v>352</v>
      </c>
      <c r="X109" s="108" t="s">
        <v>43</v>
      </c>
      <c r="Y109" s="109">
        <v>0</v>
      </c>
      <c r="Z109" s="109">
        <v>0</v>
      </c>
      <c r="AA109" s="109">
        <v>352</v>
      </c>
      <c r="AC109" s="103" t="s">
        <v>1285</v>
      </c>
      <c r="AD109" s="103" t="s">
        <v>1286</v>
      </c>
      <c r="AE109" s="103"/>
      <c r="AF109" s="104">
        <v>1762</v>
      </c>
      <c r="AG109" s="103" t="s">
        <v>43</v>
      </c>
      <c r="AH109" s="104">
        <v>0</v>
      </c>
      <c r="AI109" s="104">
        <v>0</v>
      </c>
      <c r="AJ109" s="104">
        <v>1762</v>
      </c>
      <c r="AK109" s="103" t="s">
        <v>43</v>
      </c>
    </row>
    <row r="110" spans="1:37" ht="20.100000000000001" customHeight="1" x14ac:dyDescent="0.2">
      <c r="A110" s="53" t="s">
        <v>1291</v>
      </c>
      <c r="B110" s="53"/>
      <c r="C110" s="53" t="s">
        <v>1292</v>
      </c>
      <c r="D110" s="54">
        <v>815</v>
      </c>
      <c r="E110" s="53" t="s">
        <v>43</v>
      </c>
      <c r="F110" s="54">
        <v>0</v>
      </c>
      <c r="G110" s="54">
        <v>0</v>
      </c>
      <c r="H110" s="54">
        <v>815</v>
      </c>
      <c r="I110" s="53" t="s">
        <v>43</v>
      </c>
      <c r="K110" s="96" t="s">
        <v>1291</v>
      </c>
      <c r="L110" s="96" t="s">
        <v>1292</v>
      </c>
      <c r="M110" s="96"/>
      <c r="N110" s="97">
        <v>815</v>
      </c>
      <c r="O110" s="96" t="s">
        <v>43</v>
      </c>
      <c r="P110" s="97">
        <v>0</v>
      </c>
      <c r="Q110" s="97">
        <v>0</v>
      </c>
      <c r="R110" s="97">
        <v>815</v>
      </c>
      <c r="T110" s="108" t="s">
        <v>1291</v>
      </c>
      <c r="U110" s="108" t="s">
        <v>1292</v>
      </c>
      <c r="V110" s="108"/>
      <c r="W110" s="109">
        <v>815</v>
      </c>
      <c r="X110" s="108" t="s">
        <v>43</v>
      </c>
      <c r="Y110" s="109">
        <v>0</v>
      </c>
      <c r="Z110" s="109">
        <v>0</v>
      </c>
      <c r="AA110" s="109">
        <v>815</v>
      </c>
      <c r="AC110" s="103" t="s">
        <v>1287</v>
      </c>
      <c r="AD110" s="103" t="s">
        <v>1288</v>
      </c>
      <c r="AE110" s="103"/>
      <c r="AF110" s="104">
        <v>557</v>
      </c>
      <c r="AG110" s="103" t="s">
        <v>43</v>
      </c>
      <c r="AH110" s="104">
        <v>0</v>
      </c>
      <c r="AI110" s="104">
        <v>0</v>
      </c>
      <c r="AJ110" s="104">
        <v>557</v>
      </c>
      <c r="AK110" s="103" t="s">
        <v>43</v>
      </c>
    </row>
    <row r="111" spans="1:37" ht="20.100000000000001" customHeight="1" x14ac:dyDescent="0.2">
      <c r="A111" s="53" t="s">
        <v>1293</v>
      </c>
      <c r="B111" s="53"/>
      <c r="C111" s="53" t="s">
        <v>1294</v>
      </c>
      <c r="D111" s="54">
        <v>603</v>
      </c>
      <c r="E111" s="53" t="s">
        <v>43</v>
      </c>
      <c r="F111" s="54">
        <v>0</v>
      </c>
      <c r="G111" s="54">
        <v>0</v>
      </c>
      <c r="H111" s="54">
        <v>603</v>
      </c>
      <c r="I111" s="53" t="s">
        <v>43</v>
      </c>
      <c r="K111" s="96" t="s">
        <v>1293</v>
      </c>
      <c r="L111" s="96" t="s">
        <v>1294</v>
      </c>
      <c r="M111" s="96"/>
      <c r="N111" s="97">
        <v>603</v>
      </c>
      <c r="O111" s="96" t="s">
        <v>43</v>
      </c>
      <c r="P111" s="97">
        <v>0</v>
      </c>
      <c r="Q111" s="97">
        <v>0</v>
      </c>
      <c r="R111" s="97">
        <v>603</v>
      </c>
      <c r="T111" s="108" t="s">
        <v>1293</v>
      </c>
      <c r="U111" s="108" t="s">
        <v>1294</v>
      </c>
      <c r="V111" s="108"/>
      <c r="W111" s="109">
        <v>603</v>
      </c>
      <c r="X111" s="108" t="s">
        <v>43</v>
      </c>
      <c r="Y111" s="109">
        <v>0</v>
      </c>
      <c r="Z111" s="109">
        <v>0</v>
      </c>
      <c r="AA111" s="109">
        <v>603</v>
      </c>
      <c r="AC111" s="103" t="s">
        <v>1289</v>
      </c>
      <c r="AD111" s="103" t="s">
        <v>1290</v>
      </c>
      <c r="AE111" s="103"/>
      <c r="AF111" s="104">
        <v>352</v>
      </c>
      <c r="AG111" s="103" t="s">
        <v>43</v>
      </c>
      <c r="AH111" s="104">
        <v>0</v>
      </c>
      <c r="AI111" s="104">
        <v>0</v>
      </c>
      <c r="AJ111" s="104">
        <v>352</v>
      </c>
      <c r="AK111" s="103" t="s">
        <v>43</v>
      </c>
    </row>
    <row r="112" spans="1:37" ht="20.100000000000001" customHeight="1" x14ac:dyDescent="0.2">
      <c r="A112" s="53" t="s">
        <v>1295</v>
      </c>
      <c r="B112" s="53"/>
      <c r="C112" s="53" t="s">
        <v>1296</v>
      </c>
      <c r="D112" s="54">
        <v>6500</v>
      </c>
      <c r="E112" s="53" t="s">
        <v>43</v>
      </c>
      <c r="F112" s="54">
        <v>0</v>
      </c>
      <c r="G112" s="54">
        <v>0</v>
      </c>
      <c r="H112" s="54">
        <v>6500</v>
      </c>
      <c r="I112" s="53" t="s">
        <v>43</v>
      </c>
      <c r="K112" s="96" t="s">
        <v>1295</v>
      </c>
      <c r="L112" s="96" t="s">
        <v>1296</v>
      </c>
      <c r="M112" s="96"/>
      <c r="N112" s="97">
        <v>6500</v>
      </c>
      <c r="O112" s="96" t="s">
        <v>43</v>
      </c>
      <c r="P112" s="97">
        <v>0</v>
      </c>
      <c r="Q112" s="97">
        <v>0</v>
      </c>
      <c r="R112" s="97">
        <v>6500</v>
      </c>
      <c r="T112" s="108" t="s">
        <v>1295</v>
      </c>
      <c r="U112" s="108" t="s">
        <v>1296</v>
      </c>
      <c r="V112" s="108"/>
      <c r="W112" s="109">
        <v>6500</v>
      </c>
      <c r="X112" s="108" t="s">
        <v>43</v>
      </c>
      <c r="Y112" s="109">
        <v>0</v>
      </c>
      <c r="Z112" s="109">
        <v>0</v>
      </c>
      <c r="AA112" s="109">
        <v>6500</v>
      </c>
      <c r="AC112" s="103" t="s">
        <v>1291</v>
      </c>
      <c r="AD112" s="103" t="s">
        <v>1292</v>
      </c>
      <c r="AE112" s="103"/>
      <c r="AF112" s="104">
        <v>815</v>
      </c>
      <c r="AG112" s="103" t="s">
        <v>43</v>
      </c>
      <c r="AH112" s="104">
        <v>0</v>
      </c>
      <c r="AI112" s="104">
        <v>0</v>
      </c>
      <c r="AJ112" s="104">
        <v>815</v>
      </c>
      <c r="AK112" s="103" t="s">
        <v>43</v>
      </c>
    </row>
    <row r="113" spans="1:37" ht="20.100000000000001" customHeight="1" x14ac:dyDescent="0.2">
      <c r="A113" s="53" t="s">
        <v>1297</v>
      </c>
      <c r="B113" s="53"/>
      <c r="C113" s="53" t="s">
        <v>1298</v>
      </c>
      <c r="D113" s="54">
        <v>766</v>
      </c>
      <c r="E113" s="53" t="s">
        <v>43</v>
      </c>
      <c r="F113" s="54">
        <v>0</v>
      </c>
      <c r="G113" s="54">
        <v>0</v>
      </c>
      <c r="H113" s="54">
        <v>766</v>
      </c>
      <c r="I113" s="53" t="s">
        <v>43</v>
      </c>
      <c r="K113" s="96" t="s">
        <v>1297</v>
      </c>
      <c r="L113" s="96" t="s">
        <v>1298</v>
      </c>
      <c r="M113" s="96"/>
      <c r="N113" s="97">
        <v>766</v>
      </c>
      <c r="O113" s="96" t="s">
        <v>43</v>
      </c>
      <c r="P113" s="97">
        <v>0</v>
      </c>
      <c r="Q113" s="97">
        <v>0</v>
      </c>
      <c r="R113" s="97">
        <v>766</v>
      </c>
      <c r="T113" s="108" t="s">
        <v>1297</v>
      </c>
      <c r="U113" s="108" t="s">
        <v>1298</v>
      </c>
      <c r="V113" s="108"/>
      <c r="W113" s="109">
        <v>766</v>
      </c>
      <c r="X113" s="108" t="s">
        <v>43</v>
      </c>
      <c r="Y113" s="109">
        <v>0</v>
      </c>
      <c r="Z113" s="109">
        <v>0</v>
      </c>
      <c r="AA113" s="109">
        <v>766</v>
      </c>
      <c r="AC113" s="103" t="s">
        <v>1293</v>
      </c>
      <c r="AD113" s="103" t="s">
        <v>1294</v>
      </c>
      <c r="AE113" s="103"/>
      <c r="AF113" s="104">
        <v>603</v>
      </c>
      <c r="AG113" s="103" t="s">
        <v>43</v>
      </c>
      <c r="AH113" s="104">
        <v>0</v>
      </c>
      <c r="AI113" s="104">
        <v>0</v>
      </c>
      <c r="AJ113" s="104">
        <v>603</v>
      </c>
      <c r="AK113" s="103" t="s">
        <v>43</v>
      </c>
    </row>
    <row r="114" spans="1:37" ht="20.100000000000001" customHeight="1" x14ac:dyDescent="0.2">
      <c r="A114" s="53" t="s">
        <v>1299</v>
      </c>
      <c r="B114" s="53"/>
      <c r="C114" s="53" t="s">
        <v>1300</v>
      </c>
      <c r="D114" s="54">
        <v>4895</v>
      </c>
      <c r="E114" s="53" t="s">
        <v>43</v>
      </c>
      <c r="F114" s="54">
        <v>0</v>
      </c>
      <c r="G114" s="54">
        <v>0</v>
      </c>
      <c r="H114" s="54">
        <v>4895</v>
      </c>
      <c r="I114" s="53" t="s">
        <v>43</v>
      </c>
      <c r="K114" s="96" t="s">
        <v>1299</v>
      </c>
      <c r="L114" s="96" t="s">
        <v>1300</v>
      </c>
      <c r="M114" s="96"/>
      <c r="N114" s="97">
        <v>4895</v>
      </c>
      <c r="O114" s="96" t="s">
        <v>43</v>
      </c>
      <c r="P114" s="97">
        <v>0</v>
      </c>
      <c r="Q114" s="97">
        <v>0</v>
      </c>
      <c r="R114" s="97">
        <v>4895</v>
      </c>
      <c r="T114" s="108" t="s">
        <v>1299</v>
      </c>
      <c r="U114" s="108" t="s">
        <v>1300</v>
      </c>
      <c r="V114" s="108"/>
      <c r="W114" s="109">
        <v>4895</v>
      </c>
      <c r="X114" s="108" t="s">
        <v>43</v>
      </c>
      <c r="Y114" s="109">
        <v>0</v>
      </c>
      <c r="Z114" s="109">
        <v>0</v>
      </c>
      <c r="AA114" s="109">
        <v>4895</v>
      </c>
      <c r="AC114" s="103" t="s">
        <v>1295</v>
      </c>
      <c r="AD114" s="103" t="s">
        <v>1296</v>
      </c>
      <c r="AE114" s="103"/>
      <c r="AF114" s="104">
        <v>6500</v>
      </c>
      <c r="AG114" s="103" t="s">
        <v>43</v>
      </c>
      <c r="AH114" s="104">
        <v>0</v>
      </c>
      <c r="AI114" s="104">
        <v>0</v>
      </c>
      <c r="AJ114" s="104">
        <v>6500</v>
      </c>
      <c r="AK114" s="103" t="s">
        <v>43</v>
      </c>
    </row>
    <row r="115" spans="1:37" ht="20.100000000000001" customHeight="1" x14ac:dyDescent="0.2">
      <c r="A115" s="53" t="s">
        <v>1301</v>
      </c>
      <c r="B115" s="53"/>
      <c r="C115" s="53" t="s">
        <v>1302</v>
      </c>
      <c r="D115" s="54">
        <v>4475</v>
      </c>
      <c r="E115" s="53" t="s">
        <v>43</v>
      </c>
      <c r="F115" s="54">
        <v>0</v>
      </c>
      <c r="G115" s="54">
        <v>0</v>
      </c>
      <c r="H115" s="54">
        <v>4475</v>
      </c>
      <c r="I115" s="53" t="s">
        <v>43</v>
      </c>
      <c r="K115" s="96" t="s">
        <v>1301</v>
      </c>
      <c r="L115" s="96" t="s">
        <v>1302</v>
      </c>
      <c r="M115" s="96"/>
      <c r="N115" s="97">
        <v>4475</v>
      </c>
      <c r="O115" s="96" t="s">
        <v>43</v>
      </c>
      <c r="P115" s="97">
        <v>0</v>
      </c>
      <c r="Q115" s="97">
        <v>0</v>
      </c>
      <c r="R115" s="97">
        <v>4475</v>
      </c>
      <c r="T115" s="108" t="s">
        <v>1301</v>
      </c>
      <c r="U115" s="108" t="s">
        <v>1302</v>
      </c>
      <c r="V115" s="108"/>
      <c r="W115" s="109">
        <v>4475</v>
      </c>
      <c r="X115" s="108" t="s">
        <v>43</v>
      </c>
      <c r="Y115" s="109">
        <v>0</v>
      </c>
      <c r="Z115" s="109">
        <v>0</v>
      </c>
      <c r="AA115" s="109">
        <v>4475</v>
      </c>
      <c r="AC115" s="103" t="s">
        <v>1297</v>
      </c>
      <c r="AD115" s="103" t="s">
        <v>1298</v>
      </c>
      <c r="AE115" s="103"/>
      <c r="AF115" s="104">
        <v>766</v>
      </c>
      <c r="AG115" s="103" t="s">
        <v>43</v>
      </c>
      <c r="AH115" s="104">
        <v>0</v>
      </c>
      <c r="AI115" s="104">
        <v>0</v>
      </c>
      <c r="AJ115" s="104">
        <v>766</v>
      </c>
      <c r="AK115" s="103" t="s">
        <v>43</v>
      </c>
    </row>
    <row r="116" spans="1:37" ht="20.100000000000001" customHeight="1" x14ac:dyDescent="0.2">
      <c r="A116" s="53" t="s">
        <v>1303</v>
      </c>
      <c r="B116" s="53"/>
      <c r="C116" s="53" t="s">
        <v>1304</v>
      </c>
      <c r="D116" s="54">
        <v>1320</v>
      </c>
      <c r="E116" s="53" t="s">
        <v>43</v>
      </c>
      <c r="F116" s="54">
        <v>0</v>
      </c>
      <c r="G116" s="54">
        <v>0</v>
      </c>
      <c r="H116" s="54">
        <v>1320</v>
      </c>
      <c r="I116" s="53" t="s">
        <v>43</v>
      </c>
      <c r="K116" s="96" t="s">
        <v>1303</v>
      </c>
      <c r="L116" s="96" t="s">
        <v>1304</v>
      </c>
      <c r="M116" s="96"/>
      <c r="N116" s="97">
        <v>1320</v>
      </c>
      <c r="O116" s="96" t="s">
        <v>43</v>
      </c>
      <c r="P116" s="97">
        <v>0</v>
      </c>
      <c r="Q116" s="97">
        <v>0</v>
      </c>
      <c r="R116" s="97">
        <v>1320</v>
      </c>
      <c r="T116" s="108" t="s">
        <v>1303</v>
      </c>
      <c r="U116" s="108" t="s">
        <v>1304</v>
      </c>
      <c r="V116" s="108"/>
      <c r="W116" s="109">
        <v>1320</v>
      </c>
      <c r="X116" s="108" t="s">
        <v>43</v>
      </c>
      <c r="Y116" s="109">
        <v>0</v>
      </c>
      <c r="Z116" s="109">
        <v>0</v>
      </c>
      <c r="AA116" s="109">
        <v>1320</v>
      </c>
      <c r="AC116" s="103" t="s">
        <v>1299</v>
      </c>
      <c r="AD116" s="103" t="s">
        <v>1300</v>
      </c>
      <c r="AE116" s="103"/>
      <c r="AF116" s="104">
        <v>4895</v>
      </c>
      <c r="AG116" s="103" t="s">
        <v>43</v>
      </c>
      <c r="AH116" s="104">
        <v>0</v>
      </c>
      <c r="AI116" s="104">
        <v>0</v>
      </c>
      <c r="AJ116" s="104">
        <v>4895</v>
      </c>
      <c r="AK116" s="103" t="s">
        <v>43</v>
      </c>
    </row>
    <row r="117" spans="1:37" ht="20.100000000000001" customHeight="1" x14ac:dyDescent="0.2">
      <c r="A117" s="53" t="s">
        <v>1305</v>
      </c>
      <c r="B117" s="53"/>
      <c r="C117" s="53" t="s">
        <v>1306</v>
      </c>
      <c r="D117" s="54">
        <v>980</v>
      </c>
      <c r="E117" s="53" t="s">
        <v>43</v>
      </c>
      <c r="F117" s="54">
        <v>0</v>
      </c>
      <c r="G117" s="54">
        <v>0</v>
      </c>
      <c r="H117" s="54">
        <v>980</v>
      </c>
      <c r="I117" s="53" t="s">
        <v>43</v>
      </c>
      <c r="K117" s="96" t="s">
        <v>1305</v>
      </c>
      <c r="L117" s="96" t="s">
        <v>1306</v>
      </c>
      <c r="M117" s="96"/>
      <c r="N117" s="97">
        <v>980</v>
      </c>
      <c r="O117" s="96" t="s">
        <v>43</v>
      </c>
      <c r="P117" s="97">
        <v>0</v>
      </c>
      <c r="Q117" s="97">
        <v>0</v>
      </c>
      <c r="R117" s="97">
        <v>980</v>
      </c>
      <c r="T117" s="108" t="s">
        <v>1305</v>
      </c>
      <c r="U117" s="108" t="s">
        <v>1306</v>
      </c>
      <c r="V117" s="108"/>
      <c r="W117" s="109">
        <v>980</v>
      </c>
      <c r="X117" s="108" t="s">
        <v>43</v>
      </c>
      <c r="Y117" s="109">
        <v>0</v>
      </c>
      <c r="Z117" s="109">
        <v>0</v>
      </c>
      <c r="AA117" s="109">
        <v>980</v>
      </c>
      <c r="AC117" s="103" t="s">
        <v>1301</v>
      </c>
      <c r="AD117" s="103" t="s">
        <v>1302</v>
      </c>
      <c r="AE117" s="103"/>
      <c r="AF117" s="104">
        <v>4475</v>
      </c>
      <c r="AG117" s="103" t="s">
        <v>43</v>
      </c>
      <c r="AH117" s="104">
        <v>0</v>
      </c>
      <c r="AI117" s="104">
        <v>0</v>
      </c>
      <c r="AJ117" s="104">
        <v>4475</v>
      </c>
      <c r="AK117" s="103" t="s">
        <v>43</v>
      </c>
    </row>
    <row r="118" spans="1:37" ht="20.100000000000001" customHeight="1" x14ac:dyDescent="0.2">
      <c r="A118" s="51" t="s">
        <v>1307</v>
      </c>
      <c r="B118" s="51"/>
      <c r="C118" s="51" t="s">
        <v>1308</v>
      </c>
      <c r="D118" s="51" t="s">
        <v>43</v>
      </c>
      <c r="E118" s="52">
        <v>151229.82</v>
      </c>
      <c r="F118" s="52">
        <v>0</v>
      </c>
      <c r="G118" s="52">
        <v>0</v>
      </c>
      <c r="H118" s="51" t="s">
        <v>43</v>
      </c>
      <c r="I118" s="52">
        <v>151229.82</v>
      </c>
      <c r="K118" s="98" t="s">
        <v>1307</v>
      </c>
      <c r="L118" s="98" t="s">
        <v>1308</v>
      </c>
      <c r="M118" s="98"/>
      <c r="N118" s="98" t="s">
        <v>43</v>
      </c>
      <c r="O118" s="99">
        <v>151229.82</v>
      </c>
      <c r="P118" s="99">
        <v>0</v>
      </c>
      <c r="Q118" s="99">
        <v>0</v>
      </c>
      <c r="R118" s="98" t="s">
        <v>43</v>
      </c>
      <c r="T118" s="107" t="s">
        <v>1307</v>
      </c>
      <c r="U118" s="107" t="s">
        <v>1308</v>
      </c>
      <c r="V118" s="107"/>
      <c r="W118" s="107" t="s">
        <v>43</v>
      </c>
      <c r="X118" s="110">
        <v>151229.82</v>
      </c>
      <c r="Y118" s="110">
        <v>0</v>
      </c>
      <c r="Z118" s="110">
        <v>0</v>
      </c>
      <c r="AA118" s="107" t="s">
        <v>43</v>
      </c>
      <c r="AC118" s="103" t="s">
        <v>1303</v>
      </c>
      <c r="AD118" s="103" t="s">
        <v>1304</v>
      </c>
      <c r="AE118" s="103"/>
      <c r="AF118" s="104">
        <v>1320</v>
      </c>
      <c r="AG118" s="103" t="s">
        <v>43</v>
      </c>
      <c r="AH118" s="104">
        <v>0</v>
      </c>
      <c r="AI118" s="104">
        <v>0</v>
      </c>
      <c r="AJ118" s="104">
        <v>1320</v>
      </c>
      <c r="AK118" s="103" t="s">
        <v>43</v>
      </c>
    </row>
    <row r="119" spans="1:37" ht="20.100000000000001" customHeight="1" x14ac:dyDescent="0.2">
      <c r="A119" s="53" t="s">
        <v>1309</v>
      </c>
      <c r="B119" s="53"/>
      <c r="C119" s="53" t="s">
        <v>1310</v>
      </c>
      <c r="D119" s="53" t="s">
        <v>43</v>
      </c>
      <c r="E119" s="54">
        <v>48221.98</v>
      </c>
      <c r="F119" s="54">
        <v>0</v>
      </c>
      <c r="G119" s="54">
        <v>0</v>
      </c>
      <c r="H119" s="53" t="s">
        <v>43</v>
      </c>
      <c r="I119" s="54">
        <v>48221.98</v>
      </c>
      <c r="K119" s="96" t="s">
        <v>1309</v>
      </c>
      <c r="L119" s="96" t="s">
        <v>1310</v>
      </c>
      <c r="M119" s="96"/>
      <c r="N119" s="96" t="s">
        <v>43</v>
      </c>
      <c r="O119" s="97">
        <v>48221.98</v>
      </c>
      <c r="P119" s="97">
        <v>0</v>
      </c>
      <c r="Q119" s="97">
        <v>0</v>
      </c>
      <c r="R119" s="96" t="s">
        <v>43</v>
      </c>
      <c r="T119" s="108" t="s">
        <v>1309</v>
      </c>
      <c r="U119" s="108" t="s">
        <v>1310</v>
      </c>
      <c r="V119" s="108"/>
      <c r="W119" s="108" t="s">
        <v>43</v>
      </c>
      <c r="X119" s="109">
        <v>48221.98</v>
      </c>
      <c r="Y119" s="109">
        <v>0</v>
      </c>
      <c r="Z119" s="109">
        <v>0</v>
      </c>
      <c r="AA119" s="108" t="s">
        <v>43</v>
      </c>
      <c r="AC119" s="103" t="s">
        <v>1305</v>
      </c>
      <c r="AD119" s="103" t="s">
        <v>1306</v>
      </c>
      <c r="AE119" s="103"/>
      <c r="AF119" s="104">
        <v>980</v>
      </c>
      <c r="AG119" s="103" t="s">
        <v>43</v>
      </c>
      <c r="AH119" s="104">
        <v>0</v>
      </c>
      <c r="AI119" s="104">
        <v>0</v>
      </c>
      <c r="AJ119" s="104">
        <v>980</v>
      </c>
      <c r="AK119" s="103" t="s">
        <v>43</v>
      </c>
    </row>
    <row r="120" spans="1:37" ht="20.100000000000001" customHeight="1" x14ac:dyDescent="0.2">
      <c r="A120" s="53" t="s">
        <v>1311</v>
      </c>
      <c r="B120" s="53"/>
      <c r="C120" s="53" t="s">
        <v>1312</v>
      </c>
      <c r="D120" s="53" t="s">
        <v>43</v>
      </c>
      <c r="E120" s="54">
        <v>78080.399999999994</v>
      </c>
      <c r="F120" s="54">
        <v>0</v>
      </c>
      <c r="G120" s="54">
        <v>0</v>
      </c>
      <c r="H120" s="53" t="s">
        <v>43</v>
      </c>
      <c r="I120" s="54">
        <v>78080.399999999994</v>
      </c>
      <c r="K120" s="96" t="s">
        <v>1311</v>
      </c>
      <c r="L120" s="96" t="s">
        <v>1312</v>
      </c>
      <c r="M120" s="96"/>
      <c r="N120" s="96" t="s">
        <v>43</v>
      </c>
      <c r="O120" s="97">
        <v>78080.399999999994</v>
      </c>
      <c r="P120" s="97">
        <v>0</v>
      </c>
      <c r="Q120" s="97">
        <v>0</v>
      </c>
      <c r="R120" s="96" t="s">
        <v>43</v>
      </c>
      <c r="T120" s="108" t="s">
        <v>1311</v>
      </c>
      <c r="U120" s="108" t="s">
        <v>1312</v>
      </c>
      <c r="V120" s="108"/>
      <c r="W120" s="108" t="s">
        <v>43</v>
      </c>
      <c r="X120" s="109">
        <v>78080.399999999994</v>
      </c>
      <c r="Y120" s="109">
        <v>0</v>
      </c>
      <c r="Z120" s="109">
        <v>0</v>
      </c>
      <c r="AA120" s="108" t="s">
        <v>43</v>
      </c>
      <c r="AC120" s="113" t="s">
        <v>1307</v>
      </c>
      <c r="AD120" s="113" t="s">
        <v>1308</v>
      </c>
      <c r="AE120" s="113"/>
      <c r="AF120" s="113" t="s">
        <v>43</v>
      </c>
      <c r="AG120" s="114">
        <v>151229.82</v>
      </c>
      <c r="AH120" s="114">
        <v>0</v>
      </c>
      <c r="AI120" s="114">
        <v>0</v>
      </c>
      <c r="AJ120" s="113" t="s">
        <v>43</v>
      </c>
      <c r="AK120" s="114">
        <v>151229.82</v>
      </c>
    </row>
    <row r="121" spans="1:37" ht="20.100000000000001" customHeight="1" x14ac:dyDescent="0.2">
      <c r="A121" s="53" t="s">
        <v>1313</v>
      </c>
      <c r="B121" s="53"/>
      <c r="C121" s="53" t="s">
        <v>1314</v>
      </c>
      <c r="D121" s="53" t="s">
        <v>43</v>
      </c>
      <c r="E121" s="54">
        <v>14752.44</v>
      </c>
      <c r="F121" s="54">
        <v>0</v>
      </c>
      <c r="G121" s="54">
        <v>0</v>
      </c>
      <c r="H121" s="53" t="s">
        <v>43</v>
      </c>
      <c r="I121" s="54">
        <v>14752.44</v>
      </c>
      <c r="K121" s="96" t="s">
        <v>1313</v>
      </c>
      <c r="L121" s="96" t="s">
        <v>1314</v>
      </c>
      <c r="M121" s="96"/>
      <c r="N121" s="96" t="s">
        <v>43</v>
      </c>
      <c r="O121" s="97">
        <v>14752.44</v>
      </c>
      <c r="P121" s="97">
        <v>0</v>
      </c>
      <c r="Q121" s="97">
        <v>0</v>
      </c>
      <c r="R121" s="96" t="s">
        <v>43</v>
      </c>
      <c r="T121" s="108" t="s">
        <v>1313</v>
      </c>
      <c r="U121" s="108" t="s">
        <v>1314</v>
      </c>
      <c r="V121" s="108"/>
      <c r="W121" s="108" t="s">
        <v>43</v>
      </c>
      <c r="X121" s="109">
        <v>14752.44</v>
      </c>
      <c r="Y121" s="109">
        <v>0</v>
      </c>
      <c r="Z121" s="109">
        <v>0</v>
      </c>
      <c r="AA121" s="108" t="s">
        <v>43</v>
      </c>
      <c r="AC121" s="103" t="s">
        <v>1309</v>
      </c>
      <c r="AD121" s="103" t="s">
        <v>1310</v>
      </c>
      <c r="AE121" s="103"/>
      <c r="AF121" s="103" t="s">
        <v>43</v>
      </c>
      <c r="AG121" s="104">
        <v>48221.98</v>
      </c>
      <c r="AH121" s="104">
        <v>0</v>
      </c>
      <c r="AI121" s="104">
        <v>0</v>
      </c>
      <c r="AJ121" s="103" t="s">
        <v>43</v>
      </c>
      <c r="AK121" s="104">
        <v>48221.98</v>
      </c>
    </row>
    <row r="122" spans="1:37" ht="20.100000000000001" customHeight="1" x14ac:dyDescent="0.2">
      <c r="A122" s="53" t="s">
        <v>1315</v>
      </c>
      <c r="B122" s="53"/>
      <c r="C122" s="53" t="s">
        <v>1316</v>
      </c>
      <c r="D122" s="53" t="s">
        <v>43</v>
      </c>
      <c r="E122" s="54">
        <v>10175</v>
      </c>
      <c r="F122" s="54">
        <v>0</v>
      </c>
      <c r="G122" s="54">
        <v>0</v>
      </c>
      <c r="H122" s="53" t="s">
        <v>43</v>
      </c>
      <c r="I122" s="54">
        <v>10175</v>
      </c>
      <c r="K122" s="96" t="s">
        <v>1315</v>
      </c>
      <c r="L122" s="96" t="s">
        <v>1316</v>
      </c>
      <c r="M122" s="96"/>
      <c r="N122" s="96" t="s">
        <v>43</v>
      </c>
      <c r="O122" s="97">
        <v>10175</v>
      </c>
      <c r="P122" s="97">
        <v>0</v>
      </c>
      <c r="Q122" s="97">
        <v>0</v>
      </c>
      <c r="R122" s="96" t="s">
        <v>43</v>
      </c>
      <c r="T122" s="108" t="s">
        <v>1315</v>
      </c>
      <c r="U122" s="108" t="s">
        <v>1316</v>
      </c>
      <c r="V122" s="108"/>
      <c r="W122" s="108" t="s">
        <v>43</v>
      </c>
      <c r="X122" s="109">
        <v>10175</v>
      </c>
      <c r="Y122" s="109">
        <v>0</v>
      </c>
      <c r="Z122" s="109">
        <v>0</v>
      </c>
      <c r="AA122" s="108" t="s">
        <v>43</v>
      </c>
      <c r="AC122" s="103" t="s">
        <v>1311</v>
      </c>
      <c r="AD122" s="103" t="s">
        <v>1312</v>
      </c>
      <c r="AE122" s="103"/>
      <c r="AF122" s="103" t="s">
        <v>43</v>
      </c>
      <c r="AG122" s="104">
        <v>78080.399999999994</v>
      </c>
      <c r="AH122" s="104">
        <v>0</v>
      </c>
      <c r="AI122" s="104">
        <v>0</v>
      </c>
      <c r="AJ122" s="103" t="s">
        <v>43</v>
      </c>
      <c r="AK122" s="104">
        <v>78080.399999999994</v>
      </c>
    </row>
    <row r="123" spans="1:37" ht="20.100000000000001" customHeight="1" x14ac:dyDescent="0.2">
      <c r="A123" s="53" t="s">
        <v>1317</v>
      </c>
      <c r="B123" s="53"/>
      <c r="C123" s="53" t="s">
        <v>1318</v>
      </c>
      <c r="D123" s="54">
        <v>2411.64</v>
      </c>
      <c r="E123" s="53" t="s">
        <v>43</v>
      </c>
      <c r="F123" s="54">
        <v>0</v>
      </c>
      <c r="G123" s="54">
        <v>0</v>
      </c>
      <c r="H123" s="54">
        <v>2411.64</v>
      </c>
      <c r="I123" s="53" t="s">
        <v>43</v>
      </c>
      <c r="K123" s="96" t="s">
        <v>1317</v>
      </c>
      <c r="L123" s="96" t="s">
        <v>1318</v>
      </c>
      <c r="M123" s="96"/>
      <c r="N123" s="97">
        <v>2411.64</v>
      </c>
      <c r="O123" s="96" t="s">
        <v>43</v>
      </c>
      <c r="P123" s="97">
        <v>0</v>
      </c>
      <c r="Q123" s="97">
        <v>0</v>
      </c>
      <c r="R123" s="97">
        <v>2411.64</v>
      </c>
      <c r="T123" s="108" t="s">
        <v>1317</v>
      </c>
      <c r="U123" s="108" t="s">
        <v>1318</v>
      </c>
      <c r="V123" s="108"/>
      <c r="W123" s="109">
        <v>2411.64</v>
      </c>
      <c r="X123" s="108" t="s">
        <v>43</v>
      </c>
      <c r="Y123" s="109">
        <v>0</v>
      </c>
      <c r="Z123" s="109">
        <v>0</v>
      </c>
      <c r="AA123" s="109">
        <v>2411.64</v>
      </c>
      <c r="AC123" s="103" t="s">
        <v>1313</v>
      </c>
      <c r="AD123" s="103" t="s">
        <v>1314</v>
      </c>
      <c r="AE123" s="103"/>
      <c r="AF123" s="103" t="s">
        <v>43</v>
      </c>
      <c r="AG123" s="104">
        <v>14752.44</v>
      </c>
      <c r="AH123" s="104">
        <v>0</v>
      </c>
      <c r="AI123" s="104">
        <v>0</v>
      </c>
      <c r="AJ123" s="103" t="s">
        <v>43</v>
      </c>
      <c r="AK123" s="104">
        <v>14752.44</v>
      </c>
    </row>
    <row r="124" spans="1:37" ht="20.100000000000001" customHeight="1" x14ac:dyDescent="0.2">
      <c r="A124" s="51" t="s">
        <v>1319</v>
      </c>
      <c r="B124" s="51"/>
      <c r="C124" s="51" t="s">
        <v>1320</v>
      </c>
      <c r="D124" s="52">
        <v>2411.64</v>
      </c>
      <c r="E124" s="51" t="s">
        <v>43</v>
      </c>
      <c r="F124" s="52">
        <v>0</v>
      </c>
      <c r="G124" s="52">
        <v>0</v>
      </c>
      <c r="H124" s="52">
        <v>2411.64</v>
      </c>
      <c r="I124" s="51" t="s">
        <v>43</v>
      </c>
      <c r="K124" s="98" t="s">
        <v>1319</v>
      </c>
      <c r="L124" s="98" t="s">
        <v>1320</v>
      </c>
      <c r="M124" s="98"/>
      <c r="N124" s="99">
        <v>2411.64</v>
      </c>
      <c r="O124" s="98" t="s">
        <v>43</v>
      </c>
      <c r="P124" s="99">
        <v>0</v>
      </c>
      <c r="Q124" s="99">
        <v>0</v>
      </c>
      <c r="R124" s="99">
        <v>2411.64</v>
      </c>
      <c r="T124" s="107" t="s">
        <v>1319</v>
      </c>
      <c r="U124" s="107" t="s">
        <v>1320</v>
      </c>
      <c r="V124" s="107"/>
      <c r="W124" s="110">
        <v>2411.64</v>
      </c>
      <c r="X124" s="107" t="s">
        <v>43</v>
      </c>
      <c r="Y124" s="110">
        <v>0</v>
      </c>
      <c r="Z124" s="110">
        <v>0</v>
      </c>
      <c r="AA124" s="110">
        <v>2411.64</v>
      </c>
      <c r="AC124" s="103" t="s">
        <v>1315</v>
      </c>
      <c r="AD124" s="103" t="s">
        <v>1316</v>
      </c>
      <c r="AE124" s="103"/>
      <c r="AF124" s="103" t="s">
        <v>43</v>
      </c>
      <c r="AG124" s="104">
        <v>10175</v>
      </c>
      <c r="AH124" s="104">
        <v>0</v>
      </c>
      <c r="AI124" s="104">
        <v>0</v>
      </c>
      <c r="AJ124" s="103" t="s">
        <v>43</v>
      </c>
      <c r="AK124" s="104">
        <v>10175</v>
      </c>
    </row>
    <row r="125" spans="1:37" ht="20.100000000000001" customHeight="1" x14ac:dyDescent="0.2">
      <c r="A125" s="53" t="s">
        <v>1321</v>
      </c>
      <c r="B125" s="53"/>
      <c r="C125" s="53" t="s">
        <v>1322</v>
      </c>
      <c r="D125" s="54">
        <v>2411.64</v>
      </c>
      <c r="E125" s="53" t="s">
        <v>43</v>
      </c>
      <c r="F125" s="54">
        <v>0</v>
      </c>
      <c r="G125" s="54">
        <v>0</v>
      </c>
      <c r="H125" s="54">
        <v>2411.64</v>
      </c>
      <c r="I125" s="53" t="s">
        <v>43</v>
      </c>
      <c r="K125" s="96" t="s">
        <v>1321</v>
      </c>
      <c r="L125" s="96" t="s">
        <v>1322</v>
      </c>
      <c r="M125" s="96"/>
      <c r="N125" s="97">
        <v>2411.64</v>
      </c>
      <c r="O125" s="96" t="s">
        <v>43</v>
      </c>
      <c r="P125" s="97">
        <v>0</v>
      </c>
      <c r="Q125" s="97">
        <v>0</v>
      </c>
      <c r="R125" s="97">
        <v>2411.64</v>
      </c>
      <c r="T125" s="108" t="s">
        <v>1321</v>
      </c>
      <c r="U125" s="108" t="s">
        <v>1322</v>
      </c>
      <c r="V125" s="108"/>
      <c r="W125" s="109">
        <v>2411.64</v>
      </c>
      <c r="X125" s="108" t="s">
        <v>43</v>
      </c>
      <c r="Y125" s="109">
        <v>0</v>
      </c>
      <c r="Z125" s="109">
        <v>0</v>
      </c>
      <c r="AA125" s="109">
        <v>2411.64</v>
      </c>
      <c r="AC125" s="103" t="s">
        <v>1317</v>
      </c>
      <c r="AD125" s="103" t="s">
        <v>1318</v>
      </c>
      <c r="AE125" s="103"/>
      <c r="AF125" s="104">
        <v>2411.64</v>
      </c>
      <c r="AG125" s="103" t="s">
        <v>43</v>
      </c>
      <c r="AH125" s="104">
        <v>0</v>
      </c>
      <c r="AI125" s="104">
        <v>0</v>
      </c>
      <c r="AJ125" s="104">
        <v>2411.64</v>
      </c>
      <c r="AK125" s="103" t="s">
        <v>43</v>
      </c>
    </row>
    <row r="126" spans="1:37" ht="20.100000000000001" customHeight="1" x14ac:dyDescent="0.2">
      <c r="A126" s="53" t="s">
        <v>1323</v>
      </c>
      <c r="B126" s="53"/>
      <c r="C126" s="53" t="s">
        <v>1324</v>
      </c>
      <c r="D126" s="53" t="s">
        <v>43</v>
      </c>
      <c r="E126" s="54">
        <v>6574816.79</v>
      </c>
      <c r="F126" s="54">
        <v>0</v>
      </c>
      <c r="G126" s="54">
        <v>21968.76</v>
      </c>
      <c r="H126" s="53" t="s">
        <v>43</v>
      </c>
      <c r="I126" s="54">
        <v>6596785.5499999998</v>
      </c>
      <c r="K126" s="96" t="s">
        <v>1323</v>
      </c>
      <c r="L126" s="96" t="s">
        <v>1324</v>
      </c>
      <c r="M126" s="96"/>
      <c r="N126" s="96" t="s">
        <v>43</v>
      </c>
      <c r="O126" s="97">
        <v>6574816.79</v>
      </c>
      <c r="P126" s="97">
        <v>0</v>
      </c>
      <c r="Q126" s="97">
        <v>31506.04</v>
      </c>
      <c r="R126" s="96" t="s">
        <v>43</v>
      </c>
      <c r="T126" s="108" t="s">
        <v>1323</v>
      </c>
      <c r="U126" s="108" t="s">
        <v>1324</v>
      </c>
      <c r="V126" s="108"/>
      <c r="W126" s="108" t="s">
        <v>43</v>
      </c>
      <c r="X126" s="109">
        <v>7166837.9299999997</v>
      </c>
      <c r="Y126" s="109">
        <v>6960</v>
      </c>
      <c r="Z126" s="109">
        <v>39404.89</v>
      </c>
      <c r="AA126" s="108" t="s">
        <v>43</v>
      </c>
      <c r="AC126" s="113" t="s">
        <v>1319</v>
      </c>
      <c r="AD126" s="113" t="s">
        <v>1320</v>
      </c>
      <c r="AE126" s="113"/>
      <c r="AF126" s="114">
        <v>2411.64</v>
      </c>
      <c r="AG126" s="113" t="s">
        <v>43</v>
      </c>
      <c r="AH126" s="114">
        <v>0</v>
      </c>
      <c r="AI126" s="114">
        <v>0</v>
      </c>
      <c r="AJ126" s="114">
        <v>2411.64</v>
      </c>
      <c r="AK126" s="113" t="s">
        <v>43</v>
      </c>
    </row>
    <row r="127" spans="1:37" ht="20.100000000000001" customHeight="1" x14ac:dyDescent="0.2">
      <c r="A127" s="51" t="s">
        <v>1325</v>
      </c>
      <c r="B127" s="51"/>
      <c r="C127" s="51" t="s">
        <v>1326</v>
      </c>
      <c r="D127" s="51" t="s">
        <v>43</v>
      </c>
      <c r="E127" s="52">
        <v>1893146.67</v>
      </c>
      <c r="F127" s="52">
        <v>0</v>
      </c>
      <c r="G127" s="52">
        <v>0</v>
      </c>
      <c r="H127" s="51" t="s">
        <v>43</v>
      </c>
      <c r="I127" s="52">
        <v>1893146.67</v>
      </c>
      <c r="K127" s="98" t="s">
        <v>1325</v>
      </c>
      <c r="L127" s="98" t="s">
        <v>1326</v>
      </c>
      <c r="M127" s="98"/>
      <c r="N127" s="98" t="s">
        <v>43</v>
      </c>
      <c r="O127" s="99">
        <v>1893146.67</v>
      </c>
      <c r="P127" s="99">
        <v>0</v>
      </c>
      <c r="Q127" s="99">
        <v>0</v>
      </c>
      <c r="R127" s="98" t="s">
        <v>43</v>
      </c>
      <c r="T127" s="107" t="s">
        <v>1325</v>
      </c>
      <c r="U127" s="107" t="s">
        <v>1326</v>
      </c>
      <c r="V127" s="107"/>
      <c r="W127" s="107" t="s">
        <v>43</v>
      </c>
      <c r="X127" s="110">
        <v>1893146.67</v>
      </c>
      <c r="Y127" s="110">
        <v>0</v>
      </c>
      <c r="Z127" s="110">
        <v>0</v>
      </c>
      <c r="AA127" s="107" t="s">
        <v>43</v>
      </c>
      <c r="AC127" s="103" t="s">
        <v>1321</v>
      </c>
      <c r="AD127" s="103" t="s">
        <v>1322</v>
      </c>
      <c r="AE127" s="103"/>
      <c r="AF127" s="104">
        <v>2411.64</v>
      </c>
      <c r="AG127" s="103" t="s">
        <v>43</v>
      </c>
      <c r="AH127" s="104">
        <v>0</v>
      </c>
      <c r="AI127" s="104">
        <v>0</v>
      </c>
      <c r="AJ127" s="104">
        <v>2411.64</v>
      </c>
      <c r="AK127" s="103" t="s">
        <v>43</v>
      </c>
    </row>
    <row r="128" spans="1:37" ht="20.100000000000001" customHeight="1" x14ac:dyDescent="0.2">
      <c r="A128" s="53" t="s">
        <v>1327</v>
      </c>
      <c r="B128" s="53"/>
      <c r="C128" s="53" t="s">
        <v>1328</v>
      </c>
      <c r="D128" s="53" t="s">
        <v>43</v>
      </c>
      <c r="E128" s="54">
        <v>30026.83</v>
      </c>
      <c r="F128" s="54">
        <v>0</v>
      </c>
      <c r="G128" s="54">
        <v>0</v>
      </c>
      <c r="H128" s="53" t="s">
        <v>43</v>
      </c>
      <c r="I128" s="54">
        <v>30026.83</v>
      </c>
      <c r="K128" s="96" t="s">
        <v>1327</v>
      </c>
      <c r="L128" s="96" t="s">
        <v>1328</v>
      </c>
      <c r="M128" s="96"/>
      <c r="N128" s="96" t="s">
        <v>43</v>
      </c>
      <c r="O128" s="97">
        <v>30026.83</v>
      </c>
      <c r="P128" s="97">
        <v>0</v>
      </c>
      <c r="Q128" s="97">
        <v>0</v>
      </c>
      <c r="R128" s="96" t="s">
        <v>43</v>
      </c>
      <c r="T128" s="108" t="s">
        <v>1327</v>
      </c>
      <c r="U128" s="108" t="s">
        <v>1328</v>
      </c>
      <c r="V128" s="108"/>
      <c r="W128" s="108" t="s">
        <v>43</v>
      </c>
      <c r="X128" s="109">
        <v>30026.83</v>
      </c>
      <c r="Y128" s="109">
        <v>0</v>
      </c>
      <c r="Z128" s="109">
        <v>0</v>
      </c>
      <c r="AA128" s="108" t="s">
        <v>43</v>
      </c>
      <c r="AC128" s="103" t="s">
        <v>1323</v>
      </c>
      <c r="AD128" s="103" t="s">
        <v>1324</v>
      </c>
      <c r="AE128" s="103"/>
      <c r="AF128" s="103" t="s">
        <v>43</v>
      </c>
      <c r="AG128" s="104">
        <v>7199282.8200000003</v>
      </c>
      <c r="AH128" s="104">
        <v>0</v>
      </c>
      <c r="AI128" s="104">
        <v>12079.74</v>
      </c>
      <c r="AJ128" s="103" t="s">
        <v>43</v>
      </c>
      <c r="AK128" s="104">
        <v>7211362.5599999996</v>
      </c>
    </row>
    <row r="129" spans="1:37" ht="20.100000000000001" customHeight="1" x14ac:dyDescent="0.2">
      <c r="A129" s="53" t="s">
        <v>1329</v>
      </c>
      <c r="B129" s="53"/>
      <c r="C129" s="53" t="s">
        <v>1330</v>
      </c>
      <c r="D129" s="53" t="s">
        <v>43</v>
      </c>
      <c r="E129" s="54">
        <v>50.11</v>
      </c>
      <c r="F129" s="54">
        <v>0</v>
      </c>
      <c r="G129" s="54">
        <v>0</v>
      </c>
      <c r="H129" s="53" t="s">
        <v>43</v>
      </c>
      <c r="I129" s="54">
        <v>50.11</v>
      </c>
      <c r="K129" s="96" t="s">
        <v>1329</v>
      </c>
      <c r="L129" s="96" t="s">
        <v>1330</v>
      </c>
      <c r="M129" s="96"/>
      <c r="N129" s="96" t="s">
        <v>43</v>
      </c>
      <c r="O129" s="97">
        <v>50.11</v>
      </c>
      <c r="P129" s="97">
        <v>0</v>
      </c>
      <c r="Q129" s="97">
        <v>0</v>
      </c>
      <c r="R129" s="96" t="s">
        <v>43</v>
      </c>
      <c r="T129" s="108" t="s">
        <v>1329</v>
      </c>
      <c r="U129" s="108" t="s">
        <v>1330</v>
      </c>
      <c r="V129" s="108"/>
      <c r="W129" s="108" t="s">
        <v>43</v>
      </c>
      <c r="X129" s="109">
        <v>50.11</v>
      </c>
      <c r="Y129" s="109">
        <v>0</v>
      </c>
      <c r="Z129" s="109">
        <v>0</v>
      </c>
      <c r="AA129" s="108" t="s">
        <v>43</v>
      </c>
      <c r="AC129" s="113" t="s">
        <v>1325</v>
      </c>
      <c r="AD129" s="113" t="s">
        <v>1326</v>
      </c>
      <c r="AE129" s="113"/>
      <c r="AF129" s="113" t="s">
        <v>43</v>
      </c>
      <c r="AG129" s="114">
        <v>1893146.67</v>
      </c>
      <c r="AH129" s="114">
        <v>0</v>
      </c>
      <c r="AI129" s="114">
        <v>0</v>
      </c>
      <c r="AJ129" s="113" t="s">
        <v>43</v>
      </c>
      <c r="AK129" s="114">
        <v>1893146.67</v>
      </c>
    </row>
    <row r="130" spans="1:37" ht="20.100000000000001" customHeight="1" x14ac:dyDescent="0.2">
      <c r="A130" s="53" t="s">
        <v>1331</v>
      </c>
      <c r="B130" s="53"/>
      <c r="C130" s="53" t="s">
        <v>1332</v>
      </c>
      <c r="D130" s="53" t="s">
        <v>43</v>
      </c>
      <c r="E130" s="54">
        <v>41</v>
      </c>
      <c r="F130" s="54">
        <v>0</v>
      </c>
      <c r="G130" s="54">
        <v>0</v>
      </c>
      <c r="H130" s="53" t="s">
        <v>43</v>
      </c>
      <c r="I130" s="54">
        <v>41</v>
      </c>
      <c r="K130" s="96" t="s">
        <v>1331</v>
      </c>
      <c r="L130" s="96" t="s">
        <v>1332</v>
      </c>
      <c r="M130" s="96"/>
      <c r="N130" s="96" t="s">
        <v>43</v>
      </c>
      <c r="O130" s="97">
        <v>41</v>
      </c>
      <c r="P130" s="97">
        <v>0</v>
      </c>
      <c r="Q130" s="97">
        <v>0</v>
      </c>
      <c r="R130" s="96" t="s">
        <v>43</v>
      </c>
      <c r="T130" s="108" t="s">
        <v>1331</v>
      </c>
      <c r="U130" s="108" t="s">
        <v>1332</v>
      </c>
      <c r="V130" s="108"/>
      <c r="W130" s="108" t="s">
        <v>43</v>
      </c>
      <c r="X130" s="109">
        <v>41</v>
      </c>
      <c r="Y130" s="109">
        <v>0</v>
      </c>
      <c r="Z130" s="109">
        <v>0</v>
      </c>
      <c r="AA130" s="108" t="s">
        <v>43</v>
      </c>
      <c r="AC130" s="103" t="s">
        <v>1327</v>
      </c>
      <c r="AD130" s="103" t="s">
        <v>1328</v>
      </c>
      <c r="AE130" s="103"/>
      <c r="AF130" s="103" t="s">
        <v>43</v>
      </c>
      <c r="AG130" s="104">
        <v>30026.83</v>
      </c>
      <c r="AH130" s="104">
        <v>0</v>
      </c>
      <c r="AI130" s="104">
        <v>0</v>
      </c>
      <c r="AJ130" s="103" t="s">
        <v>43</v>
      </c>
      <c r="AK130" s="104">
        <v>30026.83</v>
      </c>
    </row>
    <row r="131" spans="1:37" ht="20.100000000000001" customHeight="1" x14ac:dyDescent="0.2">
      <c r="A131" s="53" t="s">
        <v>1333</v>
      </c>
      <c r="B131" s="53"/>
      <c r="C131" s="53" t="s">
        <v>1334</v>
      </c>
      <c r="D131" s="53" t="s">
        <v>43</v>
      </c>
      <c r="E131" s="54">
        <v>0.01</v>
      </c>
      <c r="F131" s="54">
        <v>0</v>
      </c>
      <c r="G131" s="54">
        <v>0</v>
      </c>
      <c r="H131" s="53" t="s">
        <v>43</v>
      </c>
      <c r="I131" s="54">
        <v>0.01</v>
      </c>
      <c r="K131" s="96" t="s">
        <v>1333</v>
      </c>
      <c r="L131" s="96" t="s">
        <v>1334</v>
      </c>
      <c r="M131" s="96"/>
      <c r="N131" s="96" t="s">
        <v>43</v>
      </c>
      <c r="O131" s="97">
        <v>0.01</v>
      </c>
      <c r="P131" s="97">
        <v>0</v>
      </c>
      <c r="Q131" s="97">
        <v>0</v>
      </c>
      <c r="R131" s="96" t="s">
        <v>43</v>
      </c>
      <c r="T131" s="108" t="s">
        <v>1333</v>
      </c>
      <c r="U131" s="108" t="s">
        <v>1334</v>
      </c>
      <c r="V131" s="108"/>
      <c r="W131" s="108" t="s">
        <v>43</v>
      </c>
      <c r="X131" s="109">
        <v>0.01</v>
      </c>
      <c r="Y131" s="109">
        <v>0</v>
      </c>
      <c r="Z131" s="109">
        <v>0</v>
      </c>
      <c r="AA131" s="108" t="s">
        <v>43</v>
      </c>
      <c r="AC131" s="103" t="s">
        <v>1329</v>
      </c>
      <c r="AD131" s="103" t="s">
        <v>1330</v>
      </c>
      <c r="AE131" s="103"/>
      <c r="AF131" s="103" t="s">
        <v>43</v>
      </c>
      <c r="AG131" s="104">
        <v>50.11</v>
      </c>
      <c r="AH131" s="104">
        <v>0</v>
      </c>
      <c r="AI131" s="104">
        <v>0</v>
      </c>
      <c r="AJ131" s="103" t="s">
        <v>43</v>
      </c>
      <c r="AK131" s="104">
        <v>50.11</v>
      </c>
    </row>
    <row r="132" spans="1:37" ht="20.100000000000001" customHeight="1" x14ac:dyDescent="0.2">
      <c r="A132" s="53" t="s">
        <v>1335</v>
      </c>
      <c r="B132" s="53"/>
      <c r="C132" s="53" t="s">
        <v>1336</v>
      </c>
      <c r="D132" s="53" t="s">
        <v>43</v>
      </c>
      <c r="E132" s="54">
        <v>0.01</v>
      </c>
      <c r="F132" s="54">
        <v>0</v>
      </c>
      <c r="G132" s="54">
        <v>0</v>
      </c>
      <c r="H132" s="53" t="s">
        <v>43</v>
      </c>
      <c r="I132" s="54">
        <v>0.01</v>
      </c>
      <c r="K132" s="96" t="s">
        <v>1335</v>
      </c>
      <c r="L132" s="96" t="s">
        <v>1336</v>
      </c>
      <c r="M132" s="96"/>
      <c r="N132" s="96" t="s">
        <v>43</v>
      </c>
      <c r="O132" s="97">
        <v>0.01</v>
      </c>
      <c r="P132" s="97">
        <v>0</v>
      </c>
      <c r="Q132" s="97">
        <v>0</v>
      </c>
      <c r="R132" s="96" t="s">
        <v>43</v>
      </c>
      <c r="T132" s="108" t="s">
        <v>1335</v>
      </c>
      <c r="U132" s="108" t="s">
        <v>1336</v>
      </c>
      <c r="V132" s="108"/>
      <c r="W132" s="108" t="s">
        <v>43</v>
      </c>
      <c r="X132" s="109">
        <v>0.01</v>
      </c>
      <c r="Y132" s="109">
        <v>0</v>
      </c>
      <c r="Z132" s="109">
        <v>0</v>
      </c>
      <c r="AA132" s="108" t="s">
        <v>43</v>
      </c>
      <c r="AC132" s="103" t="s">
        <v>1331</v>
      </c>
      <c r="AD132" s="103" t="s">
        <v>1332</v>
      </c>
      <c r="AE132" s="103"/>
      <c r="AF132" s="103" t="s">
        <v>43</v>
      </c>
      <c r="AG132" s="104">
        <v>41</v>
      </c>
      <c r="AH132" s="104">
        <v>0</v>
      </c>
      <c r="AI132" s="104">
        <v>0</v>
      </c>
      <c r="AJ132" s="103" t="s">
        <v>43</v>
      </c>
      <c r="AK132" s="104">
        <v>41</v>
      </c>
    </row>
    <row r="133" spans="1:37" ht="20.100000000000001" customHeight="1" x14ac:dyDescent="0.2">
      <c r="A133" s="53" t="s">
        <v>1337</v>
      </c>
      <c r="B133" s="53"/>
      <c r="C133" s="53" t="s">
        <v>1338</v>
      </c>
      <c r="D133" s="53" t="s">
        <v>43</v>
      </c>
      <c r="E133" s="54">
        <v>540</v>
      </c>
      <c r="F133" s="54">
        <v>0</v>
      </c>
      <c r="G133" s="54">
        <v>0</v>
      </c>
      <c r="H133" s="53" t="s">
        <v>43</v>
      </c>
      <c r="I133" s="54">
        <v>540</v>
      </c>
      <c r="K133" s="96" t="s">
        <v>1337</v>
      </c>
      <c r="L133" s="96" t="s">
        <v>1338</v>
      </c>
      <c r="M133" s="96"/>
      <c r="N133" s="96" t="s">
        <v>43</v>
      </c>
      <c r="O133" s="97">
        <v>540</v>
      </c>
      <c r="P133" s="97">
        <v>0</v>
      </c>
      <c r="Q133" s="97">
        <v>0</v>
      </c>
      <c r="R133" s="96" t="s">
        <v>43</v>
      </c>
      <c r="T133" s="108" t="s">
        <v>1337</v>
      </c>
      <c r="U133" s="108" t="s">
        <v>1338</v>
      </c>
      <c r="V133" s="108"/>
      <c r="W133" s="108" t="s">
        <v>43</v>
      </c>
      <c r="X133" s="109">
        <v>540</v>
      </c>
      <c r="Y133" s="109">
        <v>0</v>
      </c>
      <c r="Z133" s="109">
        <v>0</v>
      </c>
      <c r="AA133" s="108" t="s">
        <v>43</v>
      </c>
      <c r="AC133" s="103" t="s">
        <v>1333</v>
      </c>
      <c r="AD133" s="103" t="s">
        <v>1334</v>
      </c>
      <c r="AE133" s="103"/>
      <c r="AF133" s="103" t="s">
        <v>43</v>
      </c>
      <c r="AG133" s="104">
        <v>0.01</v>
      </c>
      <c r="AH133" s="104">
        <v>0</v>
      </c>
      <c r="AI133" s="104">
        <v>0</v>
      </c>
      <c r="AJ133" s="103" t="s">
        <v>43</v>
      </c>
      <c r="AK133" s="104">
        <v>0.01</v>
      </c>
    </row>
    <row r="134" spans="1:37" ht="20.100000000000001" customHeight="1" x14ac:dyDescent="0.2">
      <c r="A134" s="53" t="s">
        <v>1339</v>
      </c>
      <c r="B134" s="53"/>
      <c r="C134" s="53" t="s">
        <v>1340</v>
      </c>
      <c r="D134" s="53" t="s">
        <v>43</v>
      </c>
      <c r="E134" s="54">
        <v>6604.1</v>
      </c>
      <c r="F134" s="54">
        <v>0</v>
      </c>
      <c r="G134" s="54">
        <v>0</v>
      </c>
      <c r="H134" s="53" t="s">
        <v>43</v>
      </c>
      <c r="I134" s="54">
        <v>6604.1</v>
      </c>
      <c r="K134" s="96" t="s">
        <v>1339</v>
      </c>
      <c r="L134" s="96" t="s">
        <v>1340</v>
      </c>
      <c r="M134" s="96"/>
      <c r="N134" s="96" t="s">
        <v>43</v>
      </c>
      <c r="O134" s="97">
        <v>6604.1</v>
      </c>
      <c r="P134" s="97">
        <v>0</v>
      </c>
      <c r="Q134" s="97">
        <v>0</v>
      </c>
      <c r="R134" s="96" t="s">
        <v>43</v>
      </c>
      <c r="T134" s="108" t="s">
        <v>1339</v>
      </c>
      <c r="U134" s="108" t="s">
        <v>1340</v>
      </c>
      <c r="V134" s="108"/>
      <c r="W134" s="108" t="s">
        <v>43</v>
      </c>
      <c r="X134" s="109">
        <v>6604.1</v>
      </c>
      <c r="Y134" s="109">
        <v>0</v>
      </c>
      <c r="Z134" s="109">
        <v>0</v>
      </c>
      <c r="AA134" s="108" t="s">
        <v>43</v>
      </c>
      <c r="AC134" s="103" t="s">
        <v>1335</v>
      </c>
      <c r="AD134" s="103" t="s">
        <v>1336</v>
      </c>
      <c r="AE134" s="103"/>
      <c r="AF134" s="103" t="s">
        <v>43</v>
      </c>
      <c r="AG134" s="104">
        <v>0.01</v>
      </c>
      <c r="AH134" s="104">
        <v>0</v>
      </c>
      <c r="AI134" s="104">
        <v>0</v>
      </c>
      <c r="AJ134" s="103" t="s">
        <v>43</v>
      </c>
      <c r="AK134" s="104">
        <v>0.01</v>
      </c>
    </row>
    <row r="135" spans="1:37" ht="20.100000000000001" customHeight="1" x14ac:dyDescent="0.2">
      <c r="A135" s="53" t="s">
        <v>1341</v>
      </c>
      <c r="B135" s="53"/>
      <c r="C135" s="53" t="s">
        <v>1342</v>
      </c>
      <c r="D135" s="53" t="s">
        <v>43</v>
      </c>
      <c r="E135" s="92">
        <v>-10000</v>
      </c>
      <c r="F135" s="54">
        <v>0</v>
      </c>
      <c r="G135" s="54">
        <v>0</v>
      </c>
      <c r="H135" s="53" t="s">
        <v>43</v>
      </c>
      <c r="I135" s="92">
        <v>-10000</v>
      </c>
      <c r="K135" s="96" t="s">
        <v>1341</v>
      </c>
      <c r="L135" s="96" t="s">
        <v>1342</v>
      </c>
      <c r="M135" s="96"/>
      <c r="N135" s="96" t="s">
        <v>43</v>
      </c>
      <c r="O135" s="100">
        <v>-10000</v>
      </c>
      <c r="P135" s="97">
        <v>0</v>
      </c>
      <c r="Q135" s="97">
        <v>0</v>
      </c>
      <c r="R135" s="96" t="s">
        <v>43</v>
      </c>
      <c r="T135" s="108" t="s">
        <v>1341</v>
      </c>
      <c r="U135" s="108" t="s">
        <v>1342</v>
      </c>
      <c r="V135" s="108"/>
      <c r="W135" s="108" t="s">
        <v>43</v>
      </c>
      <c r="X135" s="111">
        <v>-10000</v>
      </c>
      <c r="Y135" s="109">
        <v>0</v>
      </c>
      <c r="Z135" s="109">
        <v>0</v>
      </c>
      <c r="AA135" s="108" t="s">
        <v>43</v>
      </c>
      <c r="AC135" s="103" t="s">
        <v>1337</v>
      </c>
      <c r="AD135" s="103" t="s">
        <v>1338</v>
      </c>
      <c r="AE135" s="103"/>
      <c r="AF135" s="103" t="s">
        <v>43</v>
      </c>
      <c r="AG135" s="104">
        <v>540</v>
      </c>
      <c r="AH135" s="104">
        <v>0</v>
      </c>
      <c r="AI135" s="104">
        <v>0</v>
      </c>
      <c r="AJ135" s="103" t="s">
        <v>43</v>
      </c>
      <c r="AK135" s="104">
        <v>540</v>
      </c>
    </row>
    <row r="136" spans="1:37" ht="20.100000000000001" customHeight="1" x14ac:dyDescent="0.2">
      <c r="A136" s="53" t="s">
        <v>1343</v>
      </c>
      <c r="B136" s="53"/>
      <c r="C136" s="53" t="s">
        <v>1344</v>
      </c>
      <c r="D136" s="53" t="s">
        <v>43</v>
      </c>
      <c r="E136" s="54">
        <v>140800</v>
      </c>
      <c r="F136" s="54">
        <v>0</v>
      </c>
      <c r="G136" s="54">
        <v>0</v>
      </c>
      <c r="H136" s="53" t="s">
        <v>43</v>
      </c>
      <c r="I136" s="54">
        <v>140800</v>
      </c>
      <c r="K136" s="96" t="s">
        <v>1343</v>
      </c>
      <c r="L136" s="96" t="s">
        <v>1344</v>
      </c>
      <c r="M136" s="96"/>
      <c r="N136" s="96" t="s">
        <v>43</v>
      </c>
      <c r="O136" s="97">
        <v>140800</v>
      </c>
      <c r="P136" s="97">
        <v>0</v>
      </c>
      <c r="Q136" s="97">
        <v>0</v>
      </c>
      <c r="R136" s="96" t="s">
        <v>43</v>
      </c>
      <c r="T136" s="108" t="s">
        <v>1343</v>
      </c>
      <c r="U136" s="108" t="s">
        <v>1344</v>
      </c>
      <c r="V136" s="108"/>
      <c r="W136" s="108" t="s">
        <v>43</v>
      </c>
      <c r="X136" s="109">
        <v>140800</v>
      </c>
      <c r="Y136" s="109">
        <v>0</v>
      </c>
      <c r="Z136" s="109">
        <v>0</v>
      </c>
      <c r="AA136" s="108" t="s">
        <v>43</v>
      </c>
      <c r="AC136" s="103" t="s">
        <v>1339</v>
      </c>
      <c r="AD136" s="103" t="s">
        <v>1340</v>
      </c>
      <c r="AE136" s="103"/>
      <c r="AF136" s="103" t="s">
        <v>43</v>
      </c>
      <c r="AG136" s="104">
        <v>6604.1</v>
      </c>
      <c r="AH136" s="104">
        <v>0</v>
      </c>
      <c r="AI136" s="104">
        <v>0</v>
      </c>
      <c r="AJ136" s="103" t="s">
        <v>43</v>
      </c>
      <c r="AK136" s="104">
        <v>6604.1</v>
      </c>
    </row>
    <row r="137" spans="1:37" ht="20.100000000000001" customHeight="1" x14ac:dyDescent="0.2">
      <c r="A137" s="53" t="s">
        <v>1345</v>
      </c>
      <c r="B137" s="53"/>
      <c r="C137" s="53" t="s">
        <v>1346</v>
      </c>
      <c r="D137" s="53" t="s">
        <v>43</v>
      </c>
      <c r="E137" s="92">
        <v>-20</v>
      </c>
      <c r="F137" s="54">
        <v>0</v>
      </c>
      <c r="G137" s="54">
        <v>0</v>
      </c>
      <c r="H137" s="53" t="s">
        <v>43</v>
      </c>
      <c r="I137" s="92">
        <v>-20</v>
      </c>
      <c r="K137" s="96" t="s">
        <v>1345</v>
      </c>
      <c r="L137" s="96" t="s">
        <v>1346</v>
      </c>
      <c r="M137" s="96"/>
      <c r="N137" s="96" t="s">
        <v>43</v>
      </c>
      <c r="O137" s="100">
        <v>-20</v>
      </c>
      <c r="P137" s="97">
        <v>0</v>
      </c>
      <c r="Q137" s="97">
        <v>0</v>
      </c>
      <c r="R137" s="96" t="s">
        <v>43</v>
      </c>
      <c r="T137" s="108" t="s">
        <v>1345</v>
      </c>
      <c r="U137" s="108" t="s">
        <v>1346</v>
      </c>
      <c r="V137" s="108"/>
      <c r="W137" s="108" t="s">
        <v>43</v>
      </c>
      <c r="X137" s="111">
        <v>-20</v>
      </c>
      <c r="Y137" s="109">
        <v>0</v>
      </c>
      <c r="Z137" s="109">
        <v>0</v>
      </c>
      <c r="AA137" s="108" t="s">
        <v>43</v>
      </c>
      <c r="AC137" s="103" t="s">
        <v>1341</v>
      </c>
      <c r="AD137" s="103" t="s">
        <v>1342</v>
      </c>
      <c r="AE137" s="103"/>
      <c r="AF137" s="103" t="s">
        <v>43</v>
      </c>
      <c r="AG137" s="115">
        <v>-10000</v>
      </c>
      <c r="AH137" s="104">
        <v>0</v>
      </c>
      <c r="AI137" s="104">
        <v>0</v>
      </c>
      <c r="AJ137" s="103" t="s">
        <v>43</v>
      </c>
      <c r="AK137" s="115">
        <v>-10000</v>
      </c>
    </row>
    <row r="138" spans="1:37" ht="20.100000000000001" customHeight="1" x14ac:dyDescent="0.2">
      <c r="A138" s="53" t="s">
        <v>1347</v>
      </c>
      <c r="B138" s="53"/>
      <c r="C138" s="53" t="s">
        <v>1348</v>
      </c>
      <c r="D138" s="53" t="s">
        <v>43</v>
      </c>
      <c r="E138" s="54">
        <v>2072</v>
      </c>
      <c r="F138" s="54">
        <v>0</v>
      </c>
      <c r="G138" s="54">
        <v>0</v>
      </c>
      <c r="H138" s="53" t="s">
        <v>43</v>
      </c>
      <c r="I138" s="54">
        <v>2072</v>
      </c>
      <c r="K138" s="96" t="s">
        <v>1347</v>
      </c>
      <c r="L138" s="96" t="s">
        <v>1348</v>
      </c>
      <c r="M138" s="96"/>
      <c r="N138" s="96" t="s">
        <v>43</v>
      </c>
      <c r="O138" s="97">
        <v>2072</v>
      </c>
      <c r="P138" s="97">
        <v>0</v>
      </c>
      <c r="Q138" s="97">
        <v>0</v>
      </c>
      <c r="R138" s="96" t="s">
        <v>43</v>
      </c>
      <c r="T138" s="108" t="s">
        <v>1347</v>
      </c>
      <c r="U138" s="108" t="s">
        <v>1348</v>
      </c>
      <c r="V138" s="108"/>
      <c r="W138" s="108" t="s">
        <v>43</v>
      </c>
      <c r="X138" s="109">
        <v>2072</v>
      </c>
      <c r="Y138" s="109">
        <v>0</v>
      </c>
      <c r="Z138" s="109">
        <v>0</v>
      </c>
      <c r="AA138" s="108" t="s">
        <v>43</v>
      </c>
      <c r="AC138" s="103" t="s">
        <v>1343</v>
      </c>
      <c r="AD138" s="103" t="s">
        <v>1344</v>
      </c>
      <c r="AE138" s="103"/>
      <c r="AF138" s="103" t="s">
        <v>43</v>
      </c>
      <c r="AG138" s="104">
        <v>140800</v>
      </c>
      <c r="AH138" s="104">
        <v>0</v>
      </c>
      <c r="AI138" s="104">
        <v>0</v>
      </c>
      <c r="AJ138" s="103" t="s">
        <v>43</v>
      </c>
      <c r="AK138" s="104">
        <v>140800</v>
      </c>
    </row>
    <row r="139" spans="1:37" ht="20.100000000000001" customHeight="1" x14ac:dyDescent="0.2">
      <c r="A139" s="53" t="s">
        <v>1349</v>
      </c>
      <c r="B139" s="53"/>
      <c r="C139" s="53" t="s">
        <v>1350</v>
      </c>
      <c r="D139" s="53" t="s">
        <v>43</v>
      </c>
      <c r="E139" s="54">
        <v>20996</v>
      </c>
      <c r="F139" s="54">
        <v>0</v>
      </c>
      <c r="G139" s="54">
        <v>0</v>
      </c>
      <c r="H139" s="53" t="s">
        <v>43</v>
      </c>
      <c r="I139" s="54">
        <v>20996</v>
      </c>
      <c r="K139" s="96" t="s">
        <v>1349</v>
      </c>
      <c r="L139" s="96" t="s">
        <v>1350</v>
      </c>
      <c r="M139" s="96"/>
      <c r="N139" s="96" t="s">
        <v>43</v>
      </c>
      <c r="O139" s="97">
        <v>20996</v>
      </c>
      <c r="P139" s="97">
        <v>0</v>
      </c>
      <c r="Q139" s="97">
        <v>0</v>
      </c>
      <c r="R139" s="96" t="s">
        <v>43</v>
      </c>
      <c r="T139" s="108" t="s">
        <v>1349</v>
      </c>
      <c r="U139" s="108" t="s">
        <v>1350</v>
      </c>
      <c r="V139" s="108"/>
      <c r="W139" s="108" t="s">
        <v>43</v>
      </c>
      <c r="X139" s="109">
        <v>20996</v>
      </c>
      <c r="Y139" s="109">
        <v>0</v>
      </c>
      <c r="Z139" s="109">
        <v>0</v>
      </c>
      <c r="AA139" s="108" t="s">
        <v>43</v>
      </c>
      <c r="AC139" s="103" t="s">
        <v>1345</v>
      </c>
      <c r="AD139" s="103" t="s">
        <v>1346</v>
      </c>
      <c r="AE139" s="103"/>
      <c r="AF139" s="103" t="s">
        <v>43</v>
      </c>
      <c r="AG139" s="115">
        <v>-20</v>
      </c>
      <c r="AH139" s="104">
        <v>0</v>
      </c>
      <c r="AI139" s="104">
        <v>0</v>
      </c>
      <c r="AJ139" s="103" t="s">
        <v>43</v>
      </c>
      <c r="AK139" s="115">
        <v>-20</v>
      </c>
    </row>
    <row r="140" spans="1:37" ht="20.100000000000001" customHeight="1" x14ac:dyDescent="0.2">
      <c r="A140" s="53" t="s">
        <v>1351</v>
      </c>
      <c r="B140" s="53"/>
      <c r="C140" s="53" t="s">
        <v>1352</v>
      </c>
      <c r="D140" s="53" t="s">
        <v>43</v>
      </c>
      <c r="E140" s="54">
        <v>5200</v>
      </c>
      <c r="F140" s="54">
        <v>0</v>
      </c>
      <c r="G140" s="54">
        <v>0</v>
      </c>
      <c r="H140" s="53" t="s">
        <v>43</v>
      </c>
      <c r="I140" s="54">
        <v>5200</v>
      </c>
      <c r="K140" s="96" t="s">
        <v>1351</v>
      </c>
      <c r="L140" s="96" t="s">
        <v>1352</v>
      </c>
      <c r="M140" s="96"/>
      <c r="N140" s="96" t="s">
        <v>43</v>
      </c>
      <c r="O140" s="97">
        <v>5200</v>
      </c>
      <c r="P140" s="97">
        <v>0</v>
      </c>
      <c r="Q140" s="97">
        <v>0</v>
      </c>
      <c r="R140" s="96" t="s">
        <v>43</v>
      </c>
      <c r="T140" s="108" t="s">
        <v>1351</v>
      </c>
      <c r="U140" s="108" t="s">
        <v>1352</v>
      </c>
      <c r="V140" s="108"/>
      <c r="W140" s="108" t="s">
        <v>43</v>
      </c>
      <c r="X140" s="109">
        <v>5200</v>
      </c>
      <c r="Y140" s="109">
        <v>0</v>
      </c>
      <c r="Z140" s="109">
        <v>0</v>
      </c>
      <c r="AA140" s="108" t="s">
        <v>43</v>
      </c>
      <c r="AC140" s="103" t="s">
        <v>1347</v>
      </c>
      <c r="AD140" s="103" t="s">
        <v>1348</v>
      </c>
      <c r="AE140" s="103"/>
      <c r="AF140" s="103" t="s">
        <v>43</v>
      </c>
      <c r="AG140" s="104">
        <v>2072</v>
      </c>
      <c r="AH140" s="104">
        <v>0</v>
      </c>
      <c r="AI140" s="104">
        <v>0</v>
      </c>
      <c r="AJ140" s="103" t="s">
        <v>43</v>
      </c>
      <c r="AK140" s="104">
        <v>2072</v>
      </c>
    </row>
    <row r="141" spans="1:37" ht="20.100000000000001" customHeight="1" x14ac:dyDescent="0.2">
      <c r="A141" s="53" t="s">
        <v>1353</v>
      </c>
      <c r="B141" s="53"/>
      <c r="C141" s="53" t="s">
        <v>1354</v>
      </c>
      <c r="D141" s="53" t="s">
        <v>43</v>
      </c>
      <c r="E141" s="54">
        <v>199900</v>
      </c>
      <c r="F141" s="54">
        <v>0</v>
      </c>
      <c r="G141" s="54">
        <v>0</v>
      </c>
      <c r="H141" s="53" t="s">
        <v>43</v>
      </c>
      <c r="I141" s="54">
        <v>199900</v>
      </c>
      <c r="K141" s="96" t="s">
        <v>1353</v>
      </c>
      <c r="L141" s="96" t="s">
        <v>1354</v>
      </c>
      <c r="M141" s="96"/>
      <c r="N141" s="96" t="s">
        <v>43</v>
      </c>
      <c r="O141" s="97">
        <v>199900</v>
      </c>
      <c r="P141" s="97">
        <v>0</v>
      </c>
      <c r="Q141" s="97">
        <v>0</v>
      </c>
      <c r="R141" s="96" t="s">
        <v>43</v>
      </c>
      <c r="T141" s="108" t="s">
        <v>1353</v>
      </c>
      <c r="U141" s="108" t="s">
        <v>1354</v>
      </c>
      <c r="V141" s="108"/>
      <c r="W141" s="108" t="s">
        <v>43</v>
      </c>
      <c r="X141" s="109">
        <v>199900</v>
      </c>
      <c r="Y141" s="109">
        <v>0</v>
      </c>
      <c r="Z141" s="109">
        <v>0</v>
      </c>
      <c r="AA141" s="108" t="s">
        <v>43</v>
      </c>
      <c r="AC141" s="103" t="s">
        <v>1349</v>
      </c>
      <c r="AD141" s="103" t="s">
        <v>1350</v>
      </c>
      <c r="AE141" s="103"/>
      <c r="AF141" s="103" t="s">
        <v>43</v>
      </c>
      <c r="AG141" s="104">
        <v>20996</v>
      </c>
      <c r="AH141" s="104">
        <v>0</v>
      </c>
      <c r="AI141" s="104">
        <v>0</v>
      </c>
      <c r="AJ141" s="103" t="s">
        <v>43</v>
      </c>
      <c r="AK141" s="104">
        <v>20996</v>
      </c>
    </row>
    <row r="142" spans="1:37" ht="20.100000000000001" customHeight="1" x14ac:dyDescent="0.2">
      <c r="A142" s="53" t="s">
        <v>1355</v>
      </c>
      <c r="B142" s="53"/>
      <c r="C142" s="53" t="s">
        <v>1134</v>
      </c>
      <c r="D142" s="53" t="s">
        <v>43</v>
      </c>
      <c r="E142" s="54">
        <v>321020.03999999998</v>
      </c>
      <c r="F142" s="54">
        <v>0</v>
      </c>
      <c r="G142" s="54">
        <v>0</v>
      </c>
      <c r="H142" s="53" t="s">
        <v>43</v>
      </c>
      <c r="I142" s="54">
        <v>321020.03999999998</v>
      </c>
      <c r="K142" s="96" t="s">
        <v>1355</v>
      </c>
      <c r="L142" s="96" t="s">
        <v>1134</v>
      </c>
      <c r="M142" s="96"/>
      <c r="N142" s="96" t="s">
        <v>43</v>
      </c>
      <c r="O142" s="97">
        <v>321020.03999999998</v>
      </c>
      <c r="P142" s="97">
        <v>0</v>
      </c>
      <c r="Q142" s="97">
        <v>0</v>
      </c>
      <c r="R142" s="96" t="s">
        <v>43</v>
      </c>
      <c r="T142" s="108" t="s">
        <v>1355</v>
      </c>
      <c r="U142" s="108" t="s">
        <v>1134</v>
      </c>
      <c r="V142" s="108"/>
      <c r="W142" s="108" t="s">
        <v>43</v>
      </c>
      <c r="X142" s="109">
        <v>321020.03999999998</v>
      </c>
      <c r="Y142" s="109">
        <v>0</v>
      </c>
      <c r="Z142" s="109">
        <v>0</v>
      </c>
      <c r="AA142" s="108" t="s">
        <v>43</v>
      </c>
      <c r="AC142" s="103" t="s">
        <v>1351</v>
      </c>
      <c r="AD142" s="103" t="s">
        <v>1352</v>
      </c>
      <c r="AE142" s="103"/>
      <c r="AF142" s="103" t="s">
        <v>43</v>
      </c>
      <c r="AG142" s="104">
        <v>5200</v>
      </c>
      <c r="AH142" s="104">
        <v>0</v>
      </c>
      <c r="AI142" s="104">
        <v>0</v>
      </c>
      <c r="AJ142" s="103" t="s">
        <v>43</v>
      </c>
      <c r="AK142" s="104">
        <v>5200</v>
      </c>
    </row>
    <row r="143" spans="1:37" ht="20.100000000000001" customHeight="1" x14ac:dyDescent="0.2">
      <c r="A143" s="53" t="s">
        <v>1356</v>
      </c>
      <c r="B143" s="53"/>
      <c r="C143" s="53" t="s">
        <v>1357</v>
      </c>
      <c r="D143" s="53" t="s">
        <v>43</v>
      </c>
      <c r="E143" s="54">
        <v>1000047.08</v>
      </c>
      <c r="F143" s="54">
        <v>0</v>
      </c>
      <c r="G143" s="54">
        <v>0</v>
      </c>
      <c r="H143" s="53" t="s">
        <v>43</v>
      </c>
      <c r="I143" s="54">
        <v>1000047.08</v>
      </c>
      <c r="K143" s="96" t="s">
        <v>1356</v>
      </c>
      <c r="L143" s="96" t="s">
        <v>1357</v>
      </c>
      <c r="M143" s="96"/>
      <c r="N143" s="96" t="s">
        <v>43</v>
      </c>
      <c r="O143" s="97">
        <v>1000047.08</v>
      </c>
      <c r="P143" s="97">
        <v>0</v>
      </c>
      <c r="Q143" s="97">
        <v>0</v>
      </c>
      <c r="R143" s="96" t="s">
        <v>43</v>
      </c>
      <c r="T143" s="108" t="s">
        <v>1356</v>
      </c>
      <c r="U143" s="108" t="s">
        <v>1357</v>
      </c>
      <c r="V143" s="108"/>
      <c r="W143" s="108" t="s">
        <v>43</v>
      </c>
      <c r="X143" s="109">
        <v>1000047.08</v>
      </c>
      <c r="Y143" s="109">
        <v>0</v>
      </c>
      <c r="Z143" s="109">
        <v>0</v>
      </c>
      <c r="AA143" s="108" t="s">
        <v>43</v>
      </c>
      <c r="AC143" s="103" t="s">
        <v>1353</v>
      </c>
      <c r="AD143" s="103" t="s">
        <v>1354</v>
      </c>
      <c r="AE143" s="103"/>
      <c r="AF143" s="103" t="s">
        <v>43</v>
      </c>
      <c r="AG143" s="104">
        <v>199900</v>
      </c>
      <c r="AH143" s="104">
        <v>0</v>
      </c>
      <c r="AI143" s="104">
        <v>0</v>
      </c>
      <c r="AJ143" s="103" t="s">
        <v>43</v>
      </c>
      <c r="AK143" s="104">
        <v>199900</v>
      </c>
    </row>
    <row r="144" spans="1:37" ht="20.100000000000001" customHeight="1" x14ac:dyDescent="0.2">
      <c r="A144" s="53" t="s">
        <v>1358</v>
      </c>
      <c r="B144" s="53"/>
      <c r="C144" s="53" t="s">
        <v>1359</v>
      </c>
      <c r="D144" s="53" t="s">
        <v>43</v>
      </c>
      <c r="E144" s="54">
        <v>580</v>
      </c>
      <c r="F144" s="54">
        <v>0</v>
      </c>
      <c r="G144" s="54">
        <v>0</v>
      </c>
      <c r="H144" s="53" t="s">
        <v>43</v>
      </c>
      <c r="I144" s="54">
        <v>580</v>
      </c>
      <c r="K144" s="96" t="s">
        <v>1358</v>
      </c>
      <c r="L144" s="96" t="s">
        <v>1359</v>
      </c>
      <c r="M144" s="96"/>
      <c r="N144" s="96" t="s">
        <v>43</v>
      </c>
      <c r="O144" s="97">
        <v>580</v>
      </c>
      <c r="P144" s="97">
        <v>0</v>
      </c>
      <c r="Q144" s="97">
        <v>0</v>
      </c>
      <c r="R144" s="96" t="s">
        <v>43</v>
      </c>
      <c r="T144" s="108" t="s">
        <v>1358</v>
      </c>
      <c r="U144" s="108" t="s">
        <v>1359</v>
      </c>
      <c r="V144" s="108"/>
      <c r="W144" s="108" t="s">
        <v>43</v>
      </c>
      <c r="X144" s="109">
        <v>580</v>
      </c>
      <c r="Y144" s="109">
        <v>0</v>
      </c>
      <c r="Z144" s="109">
        <v>0</v>
      </c>
      <c r="AA144" s="108" t="s">
        <v>43</v>
      </c>
      <c r="AC144" s="103" t="s">
        <v>1355</v>
      </c>
      <c r="AD144" s="103" t="s">
        <v>1134</v>
      </c>
      <c r="AE144" s="103"/>
      <c r="AF144" s="103" t="s">
        <v>43</v>
      </c>
      <c r="AG144" s="104">
        <v>321020.03999999998</v>
      </c>
      <c r="AH144" s="104">
        <v>0</v>
      </c>
      <c r="AI144" s="104">
        <v>0</v>
      </c>
      <c r="AJ144" s="103" t="s">
        <v>43</v>
      </c>
      <c r="AK144" s="104">
        <v>321020.03999999998</v>
      </c>
    </row>
    <row r="145" spans="1:37" ht="20.100000000000001" customHeight="1" x14ac:dyDescent="0.2">
      <c r="A145" s="53" t="s">
        <v>1360</v>
      </c>
      <c r="B145" s="53"/>
      <c r="C145" s="53" t="s">
        <v>1361</v>
      </c>
      <c r="D145" s="53" t="s">
        <v>43</v>
      </c>
      <c r="E145" s="54">
        <v>3010.75</v>
      </c>
      <c r="F145" s="54">
        <v>0</v>
      </c>
      <c r="G145" s="54">
        <v>0</v>
      </c>
      <c r="H145" s="53" t="s">
        <v>43</v>
      </c>
      <c r="I145" s="54">
        <v>3010.75</v>
      </c>
      <c r="K145" s="96" t="s">
        <v>1360</v>
      </c>
      <c r="L145" s="96" t="s">
        <v>1361</v>
      </c>
      <c r="M145" s="96"/>
      <c r="N145" s="96" t="s">
        <v>43</v>
      </c>
      <c r="O145" s="97">
        <v>3010.75</v>
      </c>
      <c r="P145" s="97">
        <v>0</v>
      </c>
      <c r="Q145" s="97">
        <v>0</v>
      </c>
      <c r="R145" s="96" t="s">
        <v>43</v>
      </c>
      <c r="T145" s="108" t="s">
        <v>1360</v>
      </c>
      <c r="U145" s="108" t="s">
        <v>1361</v>
      </c>
      <c r="V145" s="108"/>
      <c r="W145" s="108" t="s">
        <v>43</v>
      </c>
      <c r="X145" s="109">
        <v>3010.75</v>
      </c>
      <c r="Y145" s="109">
        <v>0</v>
      </c>
      <c r="Z145" s="109">
        <v>0</v>
      </c>
      <c r="AA145" s="108" t="s">
        <v>43</v>
      </c>
      <c r="AC145" s="103" t="s">
        <v>1356</v>
      </c>
      <c r="AD145" s="103" t="s">
        <v>1357</v>
      </c>
      <c r="AE145" s="103"/>
      <c r="AF145" s="103" t="s">
        <v>43</v>
      </c>
      <c r="AG145" s="104">
        <v>1000047.08</v>
      </c>
      <c r="AH145" s="104">
        <v>0</v>
      </c>
      <c r="AI145" s="104">
        <v>0</v>
      </c>
      <c r="AJ145" s="103" t="s">
        <v>43</v>
      </c>
      <c r="AK145" s="104">
        <v>1000047.08</v>
      </c>
    </row>
    <row r="146" spans="1:37" ht="20.100000000000001" customHeight="1" x14ac:dyDescent="0.2">
      <c r="A146" s="53" t="s">
        <v>1362</v>
      </c>
      <c r="B146" s="53"/>
      <c r="C146" s="53" t="s">
        <v>1363</v>
      </c>
      <c r="D146" s="53" t="s">
        <v>43</v>
      </c>
      <c r="E146" s="54">
        <v>34800</v>
      </c>
      <c r="F146" s="54">
        <v>0</v>
      </c>
      <c r="G146" s="54">
        <v>0</v>
      </c>
      <c r="H146" s="53" t="s">
        <v>43</v>
      </c>
      <c r="I146" s="54">
        <v>34800</v>
      </c>
      <c r="K146" s="96" t="s">
        <v>1362</v>
      </c>
      <c r="L146" s="96" t="s">
        <v>1363</v>
      </c>
      <c r="M146" s="96"/>
      <c r="N146" s="96" t="s">
        <v>43</v>
      </c>
      <c r="O146" s="97">
        <v>34800</v>
      </c>
      <c r="P146" s="97">
        <v>0</v>
      </c>
      <c r="Q146" s="97">
        <v>0</v>
      </c>
      <c r="R146" s="96" t="s">
        <v>43</v>
      </c>
      <c r="T146" s="108" t="s">
        <v>1362</v>
      </c>
      <c r="U146" s="108" t="s">
        <v>1363</v>
      </c>
      <c r="V146" s="108"/>
      <c r="W146" s="108" t="s">
        <v>43</v>
      </c>
      <c r="X146" s="109">
        <v>34800</v>
      </c>
      <c r="Y146" s="109">
        <v>0</v>
      </c>
      <c r="Z146" s="109">
        <v>0</v>
      </c>
      <c r="AA146" s="108" t="s">
        <v>43</v>
      </c>
      <c r="AC146" s="103" t="s">
        <v>1358</v>
      </c>
      <c r="AD146" s="103" t="s">
        <v>1359</v>
      </c>
      <c r="AE146" s="103"/>
      <c r="AF146" s="103" t="s">
        <v>43</v>
      </c>
      <c r="AG146" s="104">
        <v>580</v>
      </c>
      <c r="AH146" s="104">
        <v>0</v>
      </c>
      <c r="AI146" s="104">
        <v>0</v>
      </c>
      <c r="AJ146" s="103" t="s">
        <v>43</v>
      </c>
      <c r="AK146" s="104">
        <v>580</v>
      </c>
    </row>
    <row r="147" spans="1:37" ht="20.100000000000001" customHeight="1" x14ac:dyDescent="0.2">
      <c r="A147" s="53" t="s">
        <v>1364</v>
      </c>
      <c r="B147" s="53"/>
      <c r="C147" s="53" t="s">
        <v>1365</v>
      </c>
      <c r="D147" s="53" t="s">
        <v>43</v>
      </c>
      <c r="E147" s="54">
        <v>130094</v>
      </c>
      <c r="F147" s="54">
        <v>0</v>
      </c>
      <c r="G147" s="54">
        <v>0</v>
      </c>
      <c r="H147" s="53" t="s">
        <v>43</v>
      </c>
      <c r="I147" s="54">
        <v>130094</v>
      </c>
      <c r="K147" s="96" t="s">
        <v>1364</v>
      </c>
      <c r="L147" s="96" t="s">
        <v>1365</v>
      </c>
      <c r="M147" s="96"/>
      <c r="N147" s="96" t="s">
        <v>43</v>
      </c>
      <c r="O147" s="97">
        <v>130094</v>
      </c>
      <c r="P147" s="97">
        <v>0</v>
      </c>
      <c r="Q147" s="97">
        <v>0</v>
      </c>
      <c r="R147" s="96" t="s">
        <v>43</v>
      </c>
      <c r="T147" s="108" t="s">
        <v>1364</v>
      </c>
      <c r="U147" s="108" t="s">
        <v>1365</v>
      </c>
      <c r="V147" s="108"/>
      <c r="W147" s="108" t="s">
        <v>43</v>
      </c>
      <c r="X147" s="109">
        <v>130094</v>
      </c>
      <c r="Y147" s="109">
        <v>0</v>
      </c>
      <c r="Z147" s="109">
        <v>0</v>
      </c>
      <c r="AA147" s="108" t="s">
        <v>43</v>
      </c>
      <c r="AC147" s="103" t="s">
        <v>1360</v>
      </c>
      <c r="AD147" s="103" t="s">
        <v>1361</v>
      </c>
      <c r="AE147" s="103"/>
      <c r="AF147" s="103" t="s">
        <v>43</v>
      </c>
      <c r="AG147" s="104">
        <v>3010.75</v>
      </c>
      <c r="AH147" s="104">
        <v>0</v>
      </c>
      <c r="AI147" s="104">
        <v>0</v>
      </c>
      <c r="AJ147" s="103" t="s">
        <v>43</v>
      </c>
      <c r="AK147" s="104">
        <v>3010.75</v>
      </c>
    </row>
    <row r="148" spans="1:37" ht="20.100000000000001" customHeight="1" x14ac:dyDescent="0.2">
      <c r="A148" s="53" t="s">
        <v>1366</v>
      </c>
      <c r="B148" s="53"/>
      <c r="C148" s="53" t="s">
        <v>1367</v>
      </c>
      <c r="D148" s="53" t="s">
        <v>43</v>
      </c>
      <c r="E148" s="54">
        <v>590.74</v>
      </c>
      <c r="F148" s="54">
        <v>0</v>
      </c>
      <c r="G148" s="54">
        <v>0</v>
      </c>
      <c r="H148" s="53" t="s">
        <v>43</v>
      </c>
      <c r="I148" s="54">
        <v>590.74</v>
      </c>
      <c r="K148" s="96" t="s">
        <v>1366</v>
      </c>
      <c r="L148" s="96" t="s">
        <v>1367</v>
      </c>
      <c r="M148" s="96"/>
      <c r="N148" s="96" t="s">
        <v>43</v>
      </c>
      <c r="O148" s="97">
        <v>590.74</v>
      </c>
      <c r="P148" s="97">
        <v>0</v>
      </c>
      <c r="Q148" s="97">
        <v>0</v>
      </c>
      <c r="R148" s="96" t="s">
        <v>43</v>
      </c>
      <c r="T148" s="108" t="s">
        <v>1366</v>
      </c>
      <c r="U148" s="108" t="s">
        <v>1367</v>
      </c>
      <c r="V148" s="108"/>
      <c r="W148" s="108" t="s">
        <v>43</v>
      </c>
      <c r="X148" s="109">
        <v>590.74</v>
      </c>
      <c r="Y148" s="109">
        <v>0</v>
      </c>
      <c r="Z148" s="109">
        <v>0</v>
      </c>
      <c r="AA148" s="108" t="s">
        <v>43</v>
      </c>
      <c r="AC148" s="103" t="s">
        <v>1362</v>
      </c>
      <c r="AD148" s="103" t="s">
        <v>1363</v>
      </c>
      <c r="AE148" s="103"/>
      <c r="AF148" s="103" t="s">
        <v>43</v>
      </c>
      <c r="AG148" s="104">
        <v>34800</v>
      </c>
      <c r="AH148" s="104">
        <v>0</v>
      </c>
      <c r="AI148" s="104">
        <v>0</v>
      </c>
      <c r="AJ148" s="103" t="s">
        <v>43</v>
      </c>
      <c r="AK148" s="104">
        <v>34800</v>
      </c>
    </row>
    <row r="149" spans="1:37" ht="20.100000000000001" customHeight="1" x14ac:dyDescent="0.2">
      <c r="A149" s="53" t="s">
        <v>1368</v>
      </c>
      <c r="B149" s="53"/>
      <c r="C149" s="53" t="s">
        <v>1369</v>
      </c>
      <c r="D149" s="53" t="s">
        <v>43</v>
      </c>
      <c r="E149" s="54">
        <v>3920</v>
      </c>
      <c r="F149" s="54">
        <v>0</v>
      </c>
      <c r="G149" s="54">
        <v>0</v>
      </c>
      <c r="H149" s="53" t="s">
        <v>43</v>
      </c>
      <c r="I149" s="54">
        <v>3920</v>
      </c>
      <c r="K149" s="96" t="s">
        <v>1368</v>
      </c>
      <c r="L149" s="96" t="s">
        <v>1369</v>
      </c>
      <c r="M149" s="96"/>
      <c r="N149" s="96" t="s">
        <v>43</v>
      </c>
      <c r="O149" s="97">
        <v>3920</v>
      </c>
      <c r="P149" s="97">
        <v>0</v>
      </c>
      <c r="Q149" s="97">
        <v>0</v>
      </c>
      <c r="R149" s="96" t="s">
        <v>43</v>
      </c>
      <c r="T149" s="108" t="s">
        <v>1368</v>
      </c>
      <c r="U149" s="108" t="s">
        <v>1369</v>
      </c>
      <c r="V149" s="108"/>
      <c r="W149" s="108" t="s">
        <v>43</v>
      </c>
      <c r="X149" s="109">
        <v>3920</v>
      </c>
      <c r="Y149" s="109">
        <v>0</v>
      </c>
      <c r="Z149" s="109">
        <v>0</v>
      </c>
      <c r="AA149" s="108" t="s">
        <v>43</v>
      </c>
      <c r="AC149" s="103" t="s">
        <v>1364</v>
      </c>
      <c r="AD149" s="103" t="s">
        <v>1365</v>
      </c>
      <c r="AE149" s="103"/>
      <c r="AF149" s="103" t="s">
        <v>43</v>
      </c>
      <c r="AG149" s="104">
        <v>130094</v>
      </c>
      <c r="AH149" s="104">
        <v>0</v>
      </c>
      <c r="AI149" s="104">
        <v>0</v>
      </c>
      <c r="AJ149" s="103" t="s">
        <v>43</v>
      </c>
      <c r="AK149" s="104">
        <v>130094</v>
      </c>
    </row>
    <row r="150" spans="1:37" ht="20.100000000000001" customHeight="1" x14ac:dyDescent="0.2">
      <c r="A150" s="53" t="s">
        <v>1370</v>
      </c>
      <c r="B150" s="53"/>
      <c r="C150" s="53" t="s">
        <v>1371</v>
      </c>
      <c r="D150" s="53" t="s">
        <v>43</v>
      </c>
      <c r="E150" s="54">
        <v>2874</v>
      </c>
      <c r="F150" s="54">
        <v>0</v>
      </c>
      <c r="G150" s="54">
        <v>0</v>
      </c>
      <c r="H150" s="53" t="s">
        <v>43</v>
      </c>
      <c r="I150" s="54">
        <v>2874</v>
      </c>
      <c r="K150" s="96" t="s">
        <v>1370</v>
      </c>
      <c r="L150" s="96" t="s">
        <v>1371</v>
      </c>
      <c r="M150" s="96"/>
      <c r="N150" s="96" t="s">
        <v>43</v>
      </c>
      <c r="O150" s="97">
        <v>2874</v>
      </c>
      <c r="P150" s="97">
        <v>0</v>
      </c>
      <c r="Q150" s="97">
        <v>0</v>
      </c>
      <c r="R150" s="96" t="s">
        <v>43</v>
      </c>
      <c r="T150" s="108" t="s">
        <v>1370</v>
      </c>
      <c r="U150" s="108" t="s">
        <v>1371</v>
      </c>
      <c r="V150" s="108"/>
      <c r="W150" s="108" t="s">
        <v>43</v>
      </c>
      <c r="X150" s="109">
        <v>2874</v>
      </c>
      <c r="Y150" s="109">
        <v>0</v>
      </c>
      <c r="Z150" s="109">
        <v>0</v>
      </c>
      <c r="AA150" s="108" t="s">
        <v>43</v>
      </c>
      <c r="AC150" s="103" t="s">
        <v>1366</v>
      </c>
      <c r="AD150" s="103" t="s">
        <v>1367</v>
      </c>
      <c r="AE150" s="103"/>
      <c r="AF150" s="103" t="s">
        <v>43</v>
      </c>
      <c r="AG150" s="104">
        <v>590.74</v>
      </c>
      <c r="AH150" s="104">
        <v>0</v>
      </c>
      <c r="AI150" s="104">
        <v>0</v>
      </c>
      <c r="AJ150" s="103" t="s">
        <v>43</v>
      </c>
      <c r="AK150" s="104">
        <v>590.74</v>
      </c>
    </row>
    <row r="151" spans="1:37" ht="20.100000000000001" customHeight="1" x14ac:dyDescent="0.2">
      <c r="A151" s="51" t="s">
        <v>1372</v>
      </c>
      <c r="B151" s="51"/>
      <c r="C151" s="51" t="s">
        <v>408</v>
      </c>
      <c r="D151" s="51" t="s">
        <v>43</v>
      </c>
      <c r="E151" s="52">
        <v>4251662.8899999997</v>
      </c>
      <c r="F151" s="52">
        <v>0</v>
      </c>
      <c r="G151" s="52">
        <v>1600</v>
      </c>
      <c r="H151" s="51" t="s">
        <v>43</v>
      </c>
      <c r="I151" s="52">
        <v>4253262.8899999997</v>
      </c>
      <c r="K151" s="98" t="s">
        <v>1372</v>
      </c>
      <c r="L151" s="98" t="s">
        <v>408</v>
      </c>
      <c r="M151" s="98"/>
      <c r="N151" s="98" t="s">
        <v>43</v>
      </c>
      <c r="O151" s="99">
        <v>4251662.8899999997</v>
      </c>
      <c r="P151" s="99">
        <v>0</v>
      </c>
      <c r="Q151" s="99">
        <v>8560</v>
      </c>
      <c r="R151" s="98" t="s">
        <v>43</v>
      </c>
      <c r="T151" s="107" t="s">
        <v>1372</v>
      </c>
      <c r="U151" s="107" t="s">
        <v>408</v>
      </c>
      <c r="V151" s="107"/>
      <c r="W151" s="107" t="s">
        <v>43</v>
      </c>
      <c r="X151" s="110">
        <v>4843684.03</v>
      </c>
      <c r="Y151" s="110">
        <v>6960</v>
      </c>
      <c r="Z151" s="110">
        <v>8560</v>
      </c>
      <c r="AA151" s="107" t="s">
        <v>43</v>
      </c>
      <c r="AC151" s="103" t="s">
        <v>1368</v>
      </c>
      <c r="AD151" s="103" t="s">
        <v>1369</v>
      </c>
      <c r="AE151" s="103"/>
      <c r="AF151" s="103" t="s">
        <v>43</v>
      </c>
      <c r="AG151" s="104">
        <v>3920</v>
      </c>
      <c r="AH151" s="104">
        <v>0</v>
      </c>
      <c r="AI151" s="104">
        <v>0</v>
      </c>
      <c r="AJ151" s="103" t="s">
        <v>43</v>
      </c>
      <c r="AK151" s="104">
        <v>3920</v>
      </c>
    </row>
    <row r="152" spans="1:37" ht="20.100000000000001" customHeight="1" x14ac:dyDescent="0.2">
      <c r="A152" s="53" t="s">
        <v>1373</v>
      </c>
      <c r="B152" s="53"/>
      <c r="C152" s="53" t="s">
        <v>1374</v>
      </c>
      <c r="D152" s="53" t="s">
        <v>43</v>
      </c>
      <c r="E152" s="54">
        <v>3622362.65</v>
      </c>
      <c r="F152" s="54">
        <v>0</v>
      </c>
      <c r="G152" s="54">
        <v>0</v>
      </c>
      <c r="H152" s="53" t="s">
        <v>43</v>
      </c>
      <c r="I152" s="54">
        <v>3622362.65</v>
      </c>
      <c r="K152" s="96" t="s">
        <v>1373</v>
      </c>
      <c r="L152" s="96" t="s">
        <v>1374</v>
      </c>
      <c r="M152" s="96"/>
      <c r="N152" s="96" t="s">
        <v>43</v>
      </c>
      <c r="O152" s="97">
        <v>3622362.65</v>
      </c>
      <c r="P152" s="97">
        <v>0</v>
      </c>
      <c r="Q152" s="97">
        <v>6960</v>
      </c>
      <c r="R152" s="96" t="s">
        <v>43</v>
      </c>
      <c r="T152" s="108" t="s">
        <v>1373</v>
      </c>
      <c r="U152" s="108" t="s">
        <v>1374</v>
      </c>
      <c r="V152" s="108"/>
      <c r="W152" s="108" t="s">
        <v>43</v>
      </c>
      <c r="X152" s="109">
        <v>4214383.79</v>
      </c>
      <c r="Y152" s="109">
        <v>6960</v>
      </c>
      <c r="Z152" s="109">
        <v>6960</v>
      </c>
      <c r="AA152" s="108" t="s">
        <v>43</v>
      </c>
      <c r="AC152" s="103" t="s">
        <v>1370</v>
      </c>
      <c r="AD152" s="103" t="s">
        <v>1371</v>
      </c>
      <c r="AE152" s="103"/>
      <c r="AF152" s="103" t="s">
        <v>43</v>
      </c>
      <c r="AG152" s="104">
        <v>2874</v>
      </c>
      <c r="AH152" s="104">
        <v>0</v>
      </c>
      <c r="AI152" s="104">
        <v>0</v>
      </c>
      <c r="AJ152" s="103" t="s">
        <v>43</v>
      </c>
      <c r="AK152" s="104">
        <v>2874</v>
      </c>
    </row>
    <row r="153" spans="1:37" ht="20.100000000000001" customHeight="1" x14ac:dyDescent="0.2">
      <c r="A153" s="53" t="s">
        <v>1375</v>
      </c>
      <c r="B153" s="53"/>
      <c r="C153" s="53" t="s">
        <v>1152</v>
      </c>
      <c r="D153" s="53" t="s">
        <v>43</v>
      </c>
      <c r="E153" s="54">
        <v>3530222.65</v>
      </c>
      <c r="F153" s="54">
        <v>0</v>
      </c>
      <c r="G153" s="54">
        <v>0</v>
      </c>
      <c r="H153" s="53" t="s">
        <v>43</v>
      </c>
      <c r="I153" s="54">
        <v>3530222.65</v>
      </c>
      <c r="K153" s="96" t="s">
        <v>1375</v>
      </c>
      <c r="L153" s="96" t="s">
        <v>1152</v>
      </c>
      <c r="M153" s="96"/>
      <c r="N153" s="96" t="s">
        <v>43</v>
      </c>
      <c r="O153" s="97">
        <v>3530222.65</v>
      </c>
      <c r="P153" s="97">
        <v>0</v>
      </c>
      <c r="Q153" s="97">
        <v>0</v>
      </c>
      <c r="R153" s="96" t="s">
        <v>43</v>
      </c>
      <c r="T153" s="108" t="s">
        <v>1375</v>
      </c>
      <c r="U153" s="108" t="s">
        <v>1152</v>
      </c>
      <c r="V153" s="108"/>
      <c r="W153" s="108" t="s">
        <v>43</v>
      </c>
      <c r="X153" s="109">
        <v>4122243.79</v>
      </c>
      <c r="Y153" s="109">
        <v>0</v>
      </c>
      <c r="Z153" s="109">
        <v>0</v>
      </c>
      <c r="AA153" s="108" t="s">
        <v>43</v>
      </c>
      <c r="AC153" s="113" t="s">
        <v>1372</v>
      </c>
      <c r="AD153" s="113" t="s">
        <v>408</v>
      </c>
      <c r="AE153" s="113"/>
      <c r="AF153" s="113" t="s">
        <v>43</v>
      </c>
      <c r="AG153" s="114">
        <v>4845284.03</v>
      </c>
      <c r="AH153" s="114">
        <v>0</v>
      </c>
      <c r="AI153" s="114">
        <v>56</v>
      </c>
      <c r="AJ153" s="113" t="s">
        <v>43</v>
      </c>
      <c r="AK153" s="114">
        <v>4845340.03</v>
      </c>
    </row>
    <row r="154" spans="1:37" ht="20.100000000000001" customHeight="1" x14ac:dyDescent="0.2">
      <c r="A154" s="53" t="s">
        <v>1376</v>
      </c>
      <c r="B154" s="53"/>
      <c r="C154" s="53" t="s">
        <v>1377</v>
      </c>
      <c r="D154" s="53" t="s">
        <v>43</v>
      </c>
      <c r="E154" s="54">
        <v>11000</v>
      </c>
      <c r="F154" s="54">
        <v>0</v>
      </c>
      <c r="G154" s="54">
        <v>0</v>
      </c>
      <c r="H154" s="53" t="s">
        <v>43</v>
      </c>
      <c r="I154" s="54">
        <v>11000</v>
      </c>
      <c r="K154" s="96" t="s">
        <v>1376</v>
      </c>
      <c r="L154" s="96" t="s">
        <v>1377</v>
      </c>
      <c r="M154" s="96"/>
      <c r="N154" s="96" t="s">
        <v>43</v>
      </c>
      <c r="O154" s="97">
        <v>11000</v>
      </c>
      <c r="P154" s="97">
        <v>0</v>
      </c>
      <c r="Q154" s="97">
        <v>0</v>
      </c>
      <c r="R154" s="96" t="s">
        <v>43</v>
      </c>
      <c r="T154" s="108" t="s">
        <v>1376</v>
      </c>
      <c r="U154" s="108" t="s">
        <v>1377</v>
      </c>
      <c r="V154" s="108"/>
      <c r="W154" s="108" t="s">
        <v>43</v>
      </c>
      <c r="X154" s="109">
        <v>11000</v>
      </c>
      <c r="Y154" s="109">
        <v>0</v>
      </c>
      <c r="Z154" s="109">
        <v>0</v>
      </c>
      <c r="AA154" s="108" t="s">
        <v>43</v>
      </c>
      <c r="AC154" s="103" t="s">
        <v>1373</v>
      </c>
      <c r="AD154" s="103" t="s">
        <v>1374</v>
      </c>
      <c r="AE154" s="103"/>
      <c r="AF154" s="103" t="s">
        <v>43</v>
      </c>
      <c r="AG154" s="104">
        <v>4214383.79</v>
      </c>
      <c r="AH154" s="104">
        <v>0</v>
      </c>
      <c r="AI154" s="104">
        <v>0</v>
      </c>
      <c r="AJ154" s="103" t="s">
        <v>43</v>
      </c>
      <c r="AK154" s="104">
        <v>4214383.79</v>
      </c>
    </row>
    <row r="155" spans="1:37" ht="20.100000000000001" customHeight="1" x14ac:dyDescent="0.2">
      <c r="A155" s="53" t="s">
        <v>1378</v>
      </c>
      <c r="B155" s="53"/>
      <c r="C155" s="53" t="s">
        <v>1379</v>
      </c>
      <c r="D155" s="53" t="s">
        <v>43</v>
      </c>
      <c r="E155" s="54">
        <v>79760</v>
      </c>
      <c r="F155" s="54">
        <v>0</v>
      </c>
      <c r="G155" s="54">
        <v>0</v>
      </c>
      <c r="H155" s="53" t="s">
        <v>43</v>
      </c>
      <c r="I155" s="54">
        <v>79760</v>
      </c>
      <c r="K155" s="96" t="s">
        <v>1378</v>
      </c>
      <c r="L155" s="96" t="s">
        <v>1379</v>
      </c>
      <c r="M155" s="96"/>
      <c r="N155" s="96" t="s">
        <v>43</v>
      </c>
      <c r="O155" s="97">
        <v>79760</v>
      </c>
      <c r="P155" s="97">
        <v>0</v>
      </c>
      <c r="Q155" s="97">
        <v>0</v>
      </c>
      <c r="R155" s="96" t="s">
        <v>43</v>
      </c>
      <c r="T155" s="108" t="s">
        <v>1378</v>
      </c>
      <c r="U155" s="108" t="s">
        <v>1379</v>
      </c>
      <c r="V155" s="108"/>
      <c r="W155" s="108" t="s">
        <v>43</v>
      </c>
      <c r="X155" s="109">
        <v>79760</v>
      </c>
      <c r="Y155" s="109">
        <v>0</v>
      </c>
      <c r="Z155" s="109">
        <v>0</v>
      </c>
      <c r="AA155" s="108" t="s">
        <v>43</v>
      </c>
      <c r="AC155" s="103" t="s">
        <v>1375</v>
      </c>
      <c r="AD155" s="103" t="s">
        <v>1152</v>
      </c>
      <c r="AE155" s="103"/>
      <c r="AF155" s="103" t="s">
        <v>43</v>
      </c>
      <c r="AG155" s="104">
        <v>4122243.79</v>
      </c>
      <c r="AH155" s="104">
        <v>0</v>
      </c>
      <c r="AI155" s="104">
        <v>0</v>
      </c>
      <c r="AJ155" s="103" t="s">
        <v>43</v>
      </c>
      <c r="AK155" s="104">
        <v>4122243.79</v>
      </c>
    </row>
    <row r="156" spans="1:37" ht="20.100000000000001" customHeight="1" x14ac:dyDescent="0.2">
      <c r="A156" s="53" t="s">
        <v>1380</v>
      </c>
      <c r="B156" s="53"/>
      <c r="C156" s="53" t="s">
        <v>1381</v>
      </c>
      <c r="D156" s="53" t="s">
        <v>43</v>
      </c>
      <c r="E156" s="54">
        <v>1380</v>
      </c>
      <c r="F156" s="54">
        <v>0</v>
      </c>
      <c r="G156" s="54">
        <v>0</v>
      </c>
      <c r="H156" s="53" t="s">
        <v>43</v>
      </c>
      <c r="I156" s="54">
        <v>1380</v>
      </c>
      <c r="K156" s="96" t="s">
        <v>1380</v>
      </c>
      <c r="L156" s="96" t="s">
        <v>1381</v>
      </c>
      <c r="M156" s="96"/>
      <c r="N156" s="96" t="s">
        <v>43</v>
      </c>
      <c r="O156" s="97">
        <v>1380</v>
      </c>
      <c r="P156" s="97">
        <v>0</v>
      </c>
      <c r="Q156" s="97">
        <v>0</v>
      </c>
      <c r="R156" s="96" t="s">
        <v>43</v>
      </c>
      <c r="T156" s="108" t="s">
        <v>1380</v>
      </c>
      <c r="U156" s="108" t="s">
        <v>1381</v>
      </c>
      <c r="V156" s="108"/>
      <c r="W156" s="108" t="s">
        <v>43</v>
      </c>
      <c r="X156" s="109">
        <v>1380</v>
      </c>
      <c r="Y156" s="109">
        <v>0</v>
      </c>
      <c r="Z156" s="109">
        <v>0</v>
      </c>
      <c r="AA156" s="108" t="s">
        <v>43</v>
      </c>
      <c r="AC156" s="103" t="s">
        <v>1376</v>
      </c>
      <c r="AD156" s="103" t="s">
        <v>1377</v>
      </c>
      <c r="AE156" s="103"/>
      <c r="AF156" s="103" t="s">
        <v>43</v>
      </c>
      <c r="AG156" s="104">
        <v>11000</v>
      </c>
      <c r="AH156" s="104">
        <v>0</v>
      </c>
      <c r="AI156" s="104">
        <v>0</v>
      </c>
      <c r="AJ156" s="103" t="s">
        <v>43</v>
      </c>
      <c r="AK156" s="104">
        <v>11000</v>
      </c>
    </row>
    <row r="157" spans="1:37" ht="20.100000000000001" customHeight="1" x14ac:dyDescent="0.2">
      <c r="A157" s="53" t="s">
        <v>1382</v>
      </c>
      <c r="B157" s="53"/>
      <c r="C157" s="53" t="s">
        <v>1383</v>
      </c>
      <c r="D157" s="53" t="s">
        <v>43</v>
      </c>
      <c r="E157" s="54">
        <v>629300.24</v>
      </c>
      <c r="F157" s="54">
        <v>0</v>
      </c>
      <c r="G157" s="54">
        <v>1600</v>
      </c>
      <c r="H157" s="53" t="s">
        <v>43</v>
      </c>
      <c r="I157" s="54">
        <v>630900.24</v>
      </c>
      <c r="K157" s="96" t="s">
        <v>1493</v>
      </c>
      <c r="L157" s="96" t="s">
        <v>1494</v>
      </c>
      <c r="M157" s="96"/>
      <c r="N157" s="96" t="s">
        <v>43</v>
      </c>
      <c r="O157" s="97">
        <v>0</v>
      </c>
      <c r="P157" s="97">
        <v>0</v>
      </c>
      <c r="Q157" s="97">
        <v>6960</v>
      </c>
      <c r="R157" s="96" t="s">
        <v>43</v>
      </c>
      <c r="T157" s="108" t="s">
        <v>1493</v>
      </c>
      <c r="U157" s="108" t="s">
        <v>1494</v>
      </c>
      <c r="V157" s="108"/>
      <c r="W157" s="108" t="s">
        <v>43</v>
      </c>
      <c r="X157" s="109">
        <v>0</v>
      </c>
      <c r="Y157" s="109">
        <v>6960</v>
      </c>
      <c r="Z157" s="109">
        <v>6960</v>
      </c>
      <c r="AA157" s="108" t="s">
        <v>43</v>
      </c>
      <c r="AC157" s="103" t="s">
        <v>1378</v>
      </c>
      <c r="AD157" s="103" t="s">
        <v>1379</v>
      </c>
      <c r="AE157" s="103"/>
      <c r="AF157" s="103" t="s">
        <v>43</v>
      </c>
      <c r="AG157" s="104">
        <v>79760</v>
      </c>
      <c r="AH157" s="104">
        <v>0</v>
      </c>
      <c r="AI157" s="104">
        <v>0</v>
      </c>
      <c r="AJ157" s="103" t="s">
        <v>43</v>
      </c>
      <c r="AK157" s="104">
        <v>79760</v>
      </c>
    </row>
    <row r="158" spans="1:37" ht="20.100000000000001" customHeight="1" x14ac:dyDescent="0.2">
      <c r="A158" s="53" t="s">
        <v>1384</v>
      </c>
      <c r="B158" s="53"/>
      <c r="C158" s="53" t="s">
        <v>1385</v>
      </c>
      <c r="D158" s="53" t="s">
        <v>43</v>
      </c>
      <c r="E158" s="54">
        <v>600</v>
      </c>
      <c r="F158" s="54">
        <v>0</v>
      </c>
      <c r="G158" s="54">
        <v>0</v>
      </c>
      <c r="H158" s="53" t="s">
        <v>43</v>
      </c>
      <c r="I158" s="54">
        <v>600</v>
      </c>
      <c r="K158" s="96" t="s">
        <v>1382</v>
      </c>
      <c r="L158" s="96" t="s">
        <v>1383</v>
      </c>
      <c r="M158" s="96"/>
      <c r="N158" s="96" t="s">
        <v>43</v>
      </c>
      <c r="O158" s="97">
        <v>629300.24</v>
      </c>
      <c r="P158" s="97">
        <v>0</v>
      </c>
      <c r="Q158" s="97">
        <v>1600</v>
      </c>
      <c r="R158" s="96" t="s">
        <v>43</v>
      </c>
      <c r="T158" s="108" t="s">
        <v>1382</v>
      </c>
      <c r="U158" s="108" t="s">
        <v>1383</v>
      </c>
      <c r="V158" s="108"/>
      <c r="W158" s="108" t="s">
        <v>43</v>
      </c>
      <c r="X158" s="109">
        <v>629300.24</v>
      </c>
      <c r="Y158" s="109">
        <v>0</v>
      </c>
      <c r="Z158" s="109">
        <v>1600</v>
      </c>
      <c r="AA158" s="108" t="s">
        <v>43</v>
      </c>
      <c r="AC158" s="103" t="s">
        <v>1380</v>
      </c>
      <c r="AD158" s="103" t="s">
        <v>1381</v>
      </c>
      <c r="AE158" s="103"/>
      <c r="AF158" s="103" t="s">
        <v>43</v>
      </c>
      <c r="AG158" s="104">
        <v>1380</v>
      </c>
      <c r="AH158" s="104">
        <v>0</v>
      </c>
      <c r="AI158" s="104">
        <v>0</v>
      </c>
      <c r="AJ158" s="103" t="s">
        <v>43</v>
      </c>
      <c r="AK158" s="104">
        <v>1380</v>
      </c>
    </row>
    <row r="159" spans="1:37" ht="20.100000000000001" customHeight="1" x14ac:dyDescent="0.2">
      <c r="A159" s="53" t="s">
        <v>1386</v>
      </c>
      <c r="B159" s="53"/>
      <c r="C159" s="53" t="s">
        <v>1346</v>
      </c>
      <c r="D159" s="53" t="s">
        <v>43</v>
      </c>
      <c r="E159" s="54">
        <v>9473.64</v>
      </c>
      <c r="F159" s="54">
        <v>0</v>
      </c>
      <c r="G159" s="54">
        <v>0</v>
      </c>
      <c r="H159" s="53" t="s">
        <v>43</v>
      </c>
      <c r="I159" s="54">
        <v>9473.64</v>
      </c>
      <c r="K159" s="96" t="s">
        <v>1384</v>
      </c>
      <c r="L159" s="96" t="s">
        <v>1385</v>
      </c>
      <c r="M159" s="96"/>
      <c r="N159" s="96" t="s">
        <v>43</v>
      </c>
      <c r="O159" s="97">
        <v>600</v>
      </c>
      <c r="P159" s="97">
        <v>0</v>
      </c>
      <c r="Q159" s="97">
        <v>0</v>
      </c>
      <c r="R159" s="96" t="s">
        <v>43</v>
      </c>
      <c r="T159" s="108" t="s">
        <v>1384</v>
      </c>
      <c r="U159" s="108" t="s">
        <v>1385</v>
      </c>
      <c r="V159" s="108"/>
      <c r="W159" s="108" t="s">
        <v>43</v>
      </c>
      <c r="X159" s="109">
        <v>600</v>
      </c>
      <c r="Y159" s="109">
        <v>0</v>
      </c>
      <c r="Z159" s="109">
        <v>0</v>
      </c>
      <c r="AA159" s="108" t="s">
        <v>43</v>
      </c>
      <c r="AC159" s="103" t="s">
        <v>1382</v>
      </c>
      <c r="AD159" s="103" t="s">
        <v>1383</v>
      </c>
      <c r="AE159" s="103"/>
      <c r="AF159" s="103" t="s">
        <v>43</v>
      </c>
      <c r="AG159" s="104">
        <v>630900.24</v>
      </c>
      <c r="AH159" s="104">
        <v>0</v>
      </c>
      <c r="AI159" s="104">
        <v>56</v>
      </c>
      <c r="AJ159" s="103" t="s">
        <v>43</v>
      </c>
      <c r="AK159" s="104">
        <v>630956.24</v>
      </c>
    </row>
    <row r="160" spans="1:37" ht="20.100000000000001" customHeight="1" x14ac:dyDescent="0.2">
      <c r="A160" s="53" t="s">
        <v>1387</v>
      </c>
      <c r="B160" s="53"/>
      <c r="C160" s="53" t="s">
        <v>1156</v>
      </c>
      <c r="D160" s="53" t="s">
        <v>43</v>
      </c>
      <c r="E160" s="54">
        <v>12200</v>
      </c>
      <c r="F160" s="54">
        <v>0</v>
      </c>
      <c r="G160" s="54">
        <v>1600</v>
      </c>
      <c r="H160" s="53" t="s">
        <v>43</v>
      </c>
      <c r="I160" s="54">
        <v>13800</v>
      </c>
      <c r="K160" s="96" t="s">
        <v>1386</v>
      </c>
      <c r="L160" s="96" t="s">
        <v>1346</v>
      </c>
      <c r="M160" s="96"/>
      <c r="N160" s="96" t="s">
        <v>43</v>
      </c>
      <c r="O160" s="97">
        <v>9473.64</v>
      </c>
      <c r="P160" s="97">
        <v>0</v>
      </c>
      <c r="Q160" s="97">
        <v>0</v>
      </c>
      <c r="R160" s="96" t="s">
        <v>43</v>
      </c>
      <c r="T160" s="108" t="s">
        <v>1386</v>
      </c>
      <c r="U160" s="108" t="s">
        <v>1346</v>
      </c>
      <c r="V160" s="108"/>
      <c r="W160" s="108" t="s">
        <v>43</v>
      </c>
      <c r="X160" s="109">
        <v>9473.64</v>
      </c>
      <c r="Y160" s="109">
        <v>0</v>
      </c>
      <c r="Z160" s="109">
        <v>0</v>
      </c>
      <c r="AA160" s="108" t="s">
        <v>43</v>
      </c>
      <c r="AC160" s="103" t="s">
        <v>1384</v>
      </c>
      <c r="AD160" s="103" t="s">
        <v>1385</v>
      </c>
      <c r="AE160" s="103"/>
      <c r="AF160" s="103" t="s">
        <v>43</v>
      </c>
      <c r="AG160" s="104">
        <v>600</v>
      </c>
      <c r="AH160" s="104">
        <v>0</v>
      </c>
      <c r="AI160" s="104">
        <v>0</v>
      </c>
      <c r="AJ160" s="103" t="s">
        <v>43</v>
      </c>
      <c r="AK160" s="104">
        <v>600</v>
      </c>
    </row>
    <row r="161" spans="1:37" ht="20.100000000000001" customHeight="1" x14ac:dyDescent="0.2">
      <c r="A161" s="53" t="s">
        <v>1388</v>
      </c>
      <c r="B161" s="53"/>
      <c r="C161" s="53" t="s">
        <v>1389</v>
      </c>
      <c r="D161" s="53" t="s">
        <v>43</v>
      </c>
      <c r="E161" s="54">
        <v>2.17</v>
      </c>
      <c r="F161" s="54">
        <v>0</v>
      </c>
      <c r="G161" s="54">
        <v>0</v>
      </c>
      <c r="H161" s="53" t="s">
        <v>43</v>
      </c>
      <c r="I161" s="54">
        <v>2.17</v>
      </c>
      <c r="K161" s="96" t="s">
        <v>1387</v>
      </c>
      <c r="L161" s="96" t="s">
        <v>1156</v>
      </c>
      <c r="M161" s="96"/>
      <c r="N161" s="96" t="s">
        <v>43</v>
      </c>
      <c r="O161" s="97">
        <v>12200</v>
      </c>
      <c r="P161" s="97">
        <v>0</v>
      </c>
      <c r="Q161" s="97">
        <v>1600</v>
      </c>
      <c r="R161" s="96" t="s">
        <v>43</v>
      </c>
      <c r="T161" s="108" t="s">
        <v>1387</v>
      </c>
      <c r="U161" s="108" t="s">
        <v>1156</v>
      </c>
      <c r="V161" s="108"/>
      <c r="W161" s="108" t="s">
        <v>43</v>
      </c>
      <c r="X161" s="109">
        <v>12200</v>
      </c>
      <c r="Y161" s="109">
        <v>0</v>
      </c>
      <c r="Z161" s="109">
        <v>1600</v>
      </c>
      <c r="AA161" s="108" t="s">
        <v>43</v>
      </c>
      <c r="AC161" s="103" t="s">
        <v>1386</v>
      </c>
      <c r="AD161" s="103" t="s">
        <v>1346</v>
      </c>
      <c r="AE161" s="103"/>
      <c r="AF161" s="103" t="s">
        <v>43</v>
      </c>
      <c r="AG161" s="104">
        <v>9473.64</v>
      </c>
      <c r="AH161" s="104">
        <v>0</v>
      </c>
      <c r="AI161" s="104">
        <v>0</v>
      </c>
      <c r="AJ161" s="103" t="s">
        <v>43</v>
      </c>
      <c r="AK161" s="104">
        <v>9473.64</v>
      </c>
    </row>
    <row r="162" spans="1:37" ht="20.100000000000001" customHeight="1" x14ac:dyDescent="0.2">
      <c r="A162" s="53" t="s">
        <v>1390</v>
      </c>
      <c r="B162" s="53"/>
      <c r="C162" s="53" t="s">
        <v>1391</v>
      </c>
      <c r="D162" s="53" t="s">
        <v>43</v>
      </c>
      <c r="E162" s="54">
        <v>500</v>
      </c>
      <c r="F162" s="54">
        <v>0</v>
      </c>
      <c r="G162" s="54">
        <v>0</v>
      </c>
      <c r="H162" s="53" t="s">
        <v>43</v>
      </c>
      <c r="I162" s="54">
        <v>500</v>
      </c>
      <c r="K162" s="96" t="s">
        <v>1388</v>
      </c>
      <c r="L162" s="96" t="s">
        <v>1389</v>
      </c>
      <c r="M162" s="96"/>
      <c r="N162" s="96" t="s">
        <v>43</v>
      </c>
      <c r="O162" s="97">
        <v>2.17</v>
      </c>
      <c r="P162" s="97">
        <v>0</v>
      </c>
      <c r="Q162" s="97">
        <v>0</v>
      </c>
      <c r="R162" s="96" t="s">
        <v>43</v>
      </c>
      <c r="T162" s="108" t="s">
        <v>1388</v>
      </c>
      <c r="U162" s="108" t="s">
        <v>1389</v>
      </c>
      <c r="V162" s="108"/>
      <c r="W162" s="108" t="s">
        <v>43</v>
      </c>
      <c r="X162" s="109">
        <v>2.17</v>
      </c>
      <c r="Y162" s="109">
        <v>0</v>
      </c>
      <c r="Z162" s="109">
        <v>0</v>
      </c>
      <c r="AA162" s="108" t="s">
        <v>43</v>
      </c>
      <c r="AC162" s="103" t="s">
        <v>1387</v>
      </c>
      <c r="AD162" s="103" t="s">
        <v>1156</v>
      </c>
      <c r="AE162" s="103"/>
      <c r="AF162" s="103" t="s">
        <v>43</v>
      </c>
      <c r="AG162" s="104">
        <v>13800</v>
      </c>
      <c r="AH162" s="104">
        <v>0</v>
      </c>
      <c r="AI162" s="104">
        <v>0</v>
      </c>
      <c r="AJ162" s="103" t="s">
        <v>43</v>
      </c>
      <c r="AK162" s="104">
        <v>13800</v>
      </c>
    </row>
    <row r="163" spans="1:37" ht="20.100000000000001" customHeight="1" x14ac:dyDescent="0.2">
      <c r="A163" s="53" t="s">
        <v>1392</v>
      </c>
      <c r="B163" s="53"/>
      <c r="C163" s="53" t="s">
        <v>1393</v>
      </c>
      <c r="D163" s="53" t="s">
        <v>43</v>
      </c>
      <c r="E163" s="54">
        <v>139.4</v>
      </c>
      <c r="F163" s="54">
        <v>0</v>
      </c>
      <c r="G163" s="54">
        <v>0</v>
      </c>
      <c r="H163" s="53" t="s">
        <v>43</v>
      </c>
      <c r="I163" s="54">
        <v>139.4</v>
      </c>
      <c r="K163" s="96" t="s">
        <v>1390</v>
      </c>
      <c r="L163" s="96" t="s">
        <v>1391</v>
      </c>
      <c r="M163" s="96"/>
      <c r="N163" s="96" t="s">
        <v>43</v>
      </c>
      <c r="O163" s="97">
        <v>500</v>
      </c>
      <c r="P163" s="97">
        <v>0</v>
      </c>
      <c r="Q163" s="97">
        <v>0</v>
      </c>
      <c r="R163" s="96" t="s">
        <v>43</v>
      </c>
      <c r="T163" s="108" t="s">
        <v>1390</v>
      </c>
      <c r="U163" s="108" t="s">
        <v>1391</v>
      </c>
      <c r="V163" s="108"/>
      <c r="W163" s="108" t="s">
        <v>43</v>
      </c>
      <c r="X163" s="109">
        <v>500</v>
      </c>
      <c r="Y163" s="109">
        <v>0</v>
      </c>
      <c r="Z163" s="109">
        <v>0</v>
      </c>
      <c r="AA163" s="108" t="s">
        <v>43</v>
      </c>
      <c r="AC163" s="103" t="s">
        <v>1388</v>
      </c>
      <c r="AD163" s="103" t="s">
        <v>1389</v>
      </c>
      <c r="AE163" s="103"/>
      <c r="AF163" s="103" t="s">
        <v>43</v>
      </c>
      <c r="AG163" s="104">
        <v>2.17</v>
      </c>
      <c r="AH163" s="104">
        <v>0</v>
      </c>
      <c r="AI163" s="104">
        <v>0</v>
      </c>
      <c r="AJ163" s="103" t="s">
        <v>43</v>
      </c>
      <c r="AK163" s="104">
        <v>2.17</v>
      </c>
    </row>
    <row r="164" spans="1:37" ht="20.100000000000001" customHeight="1" x14ac:dyDescent="0.2">
      <c r="A164" s="53" t="s">
        <v>1394</v>
      </c>
      <c r="B164" s="53"/>
      <c r="C164" s="53" t="s">
        <v>1395</v>
      </c>
      <c r="D164" s="53" t="s">
        <v>43</v>
      </c>
      <c r="E164" s="54">
        <v>10</v>
      </c>
      <c r="F164" s="54">
        <v>0</v>
      </c>
      <c r="G164" s="54">
        <v>0</v>
      </c>
      <c r="H164" s="53" t="s">
        <v>43</v>
      </c>
      <c r="I164" s="54">
        <v>10</v>
      </c>
      <c r="K164" s="96" t="s">
        <v>1392</v>
      </c>
      <c r="L164" s="96" t="s">
        <v>1393</v>
      </c>
      <c r="M164" s="96"/>
      <c r="N164" s="96" t="s">
        <v>43</v>
      </c>
      <c r="O164" s="97">
        <v>139.4</v>
      </c>
      <c r="P164" s="97">
        <v>0</v>
      </c>
      <c r="Q164" s="97">
        <v>0</v>
      </c>
      <c r="R164" s="96" t="s">
        <v>43</v>
      </c>
      <c r="T164" s="108" t="s">
        <v>1392</v>
      </c>
      <c r="U164" s="108" t="s">
        <v>1393</v>
      </c>
      <c r="V164" s="108"/>
      <c r="W164" s="108" t="s">
        <v>43</v>
      </c>
      <c r="X164" s="109">
        <v>139.4</v>
      </c>
      <c r="Y164" s="109">
        <v>0</v>
      </c>
      <c r="Z164" s="109">
        <v>0</v>
      </c>
      <c r="AA164" s="108" t="s">
        <v>43</v>
      </c>
      <c r="AC164" s="103" t="s">
        <v>1390</v>
      </c>
      <c r="AD164" s="103" t="s">
        <v>1391</v>
      </c>
      <c r="AE164" s="103"/>
      <c r="AF164" s="103" t="s">
        <v>43</v>
      </c>
      <c r="AG164" s="104">
        <v>500</v>
      </c>
      <c r="AH164" s="104">
        <v>0</v>
      </c>
      <c r="AI164" s="104">
        <v>0</v>
      </c>
      <c r="AJ164" s="103" t="s">
        <v>43</v>
      </c>
      <c r="AK164" s="104">
        <v>500</v>
      </c>
    </row>
    <row r="165" spans="1:37" ht="20.100000000000001" customHeight="1" x14ac:dyDescent="0.2">
      <c r="A165" s="53" t="s">
        <v>1396</v>
      </c>
      <c r="B165" s="53"/>
      <c r="C165" s="53" t="s">
        <v>1397</v>
      </c>
      <c r="D165" s="53" t="s">
        <v>43</v>
      </c>
      <c r="E165" s="54">
        <v>206341.73</v>
      </c>
      <c r="F165" s="54">
        <v>0</v>
      </c>
      <c r="G165" s="54">
        <v>0</v>
      </c>
      <c r="H165" s="53" t="s">
        <v>43</v>
      </c>
      <c r="I165" s="54">
        <v>206341.73</v>
      </c>
      <c r="K165" s="96" t="s">
        <v>1394</v>
      </c>
      <c r="L165" s="96" t="s">
        <v>1395</v>
      </c>
      <c r="M165" s="96"/>
      <c r="N165" s="96" t="s">
        <v>43</v>
      </c>
      <c r="O165" s="97">
        <v>10</v>
      </c>
      <c r="P165" s="97">
        <v>0</v>
      </c>
      <c r="Q165" s="97">
        <v>0</v>
      </c>
      <c r="R165" s="96" t="s">
        <v>43</v>
      </c>
      <c r="T165" s="108" t="s">
        <v>1394</v>
      </c>
      <c r="U165" s="108" t="s">
        <v>1395</v>
      </c>
      <c r="V165" s="108"/>
      <c r="W165" s="108" t="s">
        <v>43</v>
      </c>
      <c r="X165" s="109">
        <v>10</v>
      </c>
      <c r="Y165" s="109">
        <v>0</v>
      </c>
      <c r="Z165" s="109">
        <v>0</v>
      </c>
      <c r="AA165" s="108" t="s">
        <v>43</v>
      </c>
      <c r="AC165" s="103" t="s">
        <v>1392</v>
      </c>
      <c r="AD165" s="103" t="s">
        <v>1393</v>
      </c>
      <c r="AE165" s="103"/>
      <c r="AF165" s="103" t="s">
        <v>43</v>
      </c>
      <c r="AG165" s="104">
        <v>139.4</v>
      </c>
      <c r="AH165" s="104">
        <v>0</v>
      </c>
      <c r="AI165" s="104">
        <v>0</v>
      </c>
      <c r="AJ165" s="103" t="s">
        <v>43</v>
      </c>
      <c r="AK165" s="104">
        <v>139.4</v>
      </c>
    </row>
    <row r="166" spans="1:37" ht="20.100000000000001" customHeight="1" x14ac:dyDescent="0.2">
      <c r="A166" s="53" t="s">
        <v>1398</v>
      </c>
      <c r="B166" s="53"/>
      <c r="C166" s="53" t="s">
        <v>1399</v>
      </c>
      <c r="D166" s="53" t="s">
        <v>43</v>
      </c>
      <c r="E166" s="54">
        <v>1342.54</v>
      </c>
      <c r="F166" s="54">
        <v>0</v>
      </c>
      <c r="G166" s="54">
        <v>0</v>
      </c>
      <c r="H166" s="53" t="s">
        <v>43</v>
      </c>
      <c r="I166" s="54">
        <v>1342.54</v>
      </c>
      <c r="K166" s="96" t="s">
        <v>1396</v>
      </c>
      <c r="L166" s="96" t="s">
        <v>1397</v>
      </c>
      <c r="M166" s="96"/>
      <c r="N166" s="96" t="s">
        <v>43</v>
      </c>
      <c r="O166" s="97">
        <v>206341.73</v>
      </c>
      <c r="P166" s="97">
        <v>0</v>
      </c>
      <c r="Q166" s="97">
        <v>0</v>
      </c>
      <c r="R166" s="96" t="s">
        <v>43</v>
      </c>
      <c r="T166" s="108" t="s">
        <v>1396</v>
      </c>
      <c r="U166" s="108" t="s">
        <v>1397</v>
      </c>
      <c r="V166" s="108"/>
      <c r="W166" s="108" t="s">
        <v>43</v>
      </c>
      <c r="X166" s="109">
        <v>206341.73</v>
      </c>
      <c r="Y166" s="109">
        <v>0</v>
      </c>
      <c r="Z166" s="109">
        <v>0</v>
      </c>
      <c r="AA166" s="108" t="s">
        <v>43</v>
      </c>
      <c r="AC166" s="103" t="s">
        <v>1394</v>
      </c>
      <c r="AD166" s="103" t="s">
        <v>1395</v>
      </c>
      <c r="AE166" s="103"/>
      <c r="AF166" s="103" t="s">
        <v>43</v>
      </c>
      <c r="AG166" s="104">
        <v>10</v>
      </c>
      <c r="AH166" s="104">
        <v>0</v>
      </c>
      <c r="AI166" s="104">
        <v>0</v>
      </c>
      <c r="AJ166" s="103" t="s">
        <v>43</v>
      </c>
      <c r="AK166" s="104">
        <v>10</v>
      </c>
    </row>
    <row r="167" spans="1:37" ht="20.100000000000001" customHeight="1" x14ac:dyDescent="0.2">
      <c r="A167" s="53" t="s">
        <v>1400</v>
      </c>
      <c r="B167" s="53"/>
      <c r="C167" s="53" t="s">
        <v>1401</v>
      </c>
      <c r="D167" s="53" t="s">
        <v>43</v>
      </c>
      <c r="E167" s="54">
        <v>3480</v>
      </c>
      <c r="F167" s="54">
        <v>0</v>
      </c>
      <c r="G167" s="54">
        <v>0</v>
      </c>
      <c r="H167" s="53" t="s">
        <v>43</v>
      </c>
      <c r="I167" s="54">
        <v>3480</v>
      </c>
      <c r="K167" s="96" t="s">
        <v>1398</v>
      </c>
      <c r="L167" s="96" t="s">
        <v>1399</v>
      </c>
      <c r="M167" s="96"/>
      <c r="N167" s="96" t="s">
        <v>43</v>
      </c>
      <c r="O167" s="97">
        <v>1342.54</v>
      </c>
      <c r="P167" s="97">
        <v>0</v>
      </c>
      <c r="Q167" s="97">
        <v>0</v>
      </c>
      <c r="R167" s="96" t="s">
        <v>43</v>
      </c>
      <c r="T167" s="108" t="s">
        <v>1398</v>
      </c>
      <c r="U167" s="108" t="s">
        <v>1399</v>
      </c>
      <c r="V167" s="108"/>
      <c r="W167" s="108" t="s">
        <v>43</v>
      </c>
      <c r="X167" s="109">
        <v>1342.54</v>
      </c>
      <c r="Y167" s="109">
        <v>0</v>
      </c>
      <c r="Z167" s="109">
        <v>0</v>
      </c>
      <c r="AA167" s="108" t="s">
        <v>43</v>
      </c>
      <c r="AC167" s="103" t="s">
        <v>1396</v>
      </c>
      <c r="AD167" s="103" t="s">
        <v>1397</v>
      </c>
      <c r="AE167" s="103"/>
      <c r="AF167" s="103" t="s">
        <v>43</v>
      </c>
      <c r="AG167" s="104">
        <v>206341.73</v>
      </c>
      <c r="AH167" s="104">
        <v>0</v>
      </c>
      <c r="AI167" s="104">
        <v>0</v>
      </c>
      <c r="AJ167" s="103" t="s">
        <v>43</v>
      </c>
      <c r="AK167" s="104">
        <v>206341.73</v>
      </c>
    </row>
    <row r="168" spans="1:37" ht="20.100000000000001" customHeight="1" x14ac:dyDescent="0.2">
      <c r="A168" s="53" t="s">
        <v>1402</v>
      </c>
      <c r="B168" s="53"/>
      <c r="C168" s="53" t="s">
        <v>1403</v>
      </c>
      <c r="D168" s="53" t="s">
        <v>43</v>
      </c>
      <c r="E168" s="54">
        <v>20507</v>
      </c>
      <c r="F168" s="54">
        <v>0</v>
      </c>
      <c r="G168" s="54">
        <v>0</v>
      </c>
      <c r="H168" s="53" t="s">
        <v>43</v>
      </c>
      <c r="I168" s="54">
        <v>20507</v>
      </c>
      <c r="K168" s="96" t="s">
        <v>1400</v>
      </c>
      <c r="L168" s="96" t="s">
        <v>1401</v>
      </c>
      <c r="M168" s="96"/>
      <c r="N168" s="96" t="s">
        <v>43</v>
      </c>
      <c r="O168" s="97">
        <v>3480</v>
      </c>
      <c r="P168" s="97">
        <v>0</v>
      </c>
      <c r="Q168" s="97">
        <v>0</v>
      </c>
      <c r="R168" s="96" t="s">
        <v>43</v>
      </c>
      <c r="T168" s="108" t="s">
        <v>1400</v>
      </c>
      <c r="U168" s="108" t="s">
        <v>1401</v>
      </c>
      <c r="V168" s="108"/>
      <c r="W168" s="108" t="s">
        <v>43</v>
      </c>
      <c r="X168" s="109">
        <v>3480</v>
      </c>
      <c r="Y168" s="109">
        <v>0</v>
      </c>
      <c r="Z168" s="109">
        <v>0</v>
      </c>
      <c r="AA168" s="108" t="s">
        <v>43</v>
      </c>
      <c r="AC168" s="103" t="s">
        <v>1398</v>
      </c>
      <c r="AD168" s="103" t="s">
        <v>1399</v>
      </c>
      <c r="AE168" s="103"/>
      <c r="AF168" s="103" t="s">
        <v>43</v>
      </c>
      <c r="AG168" s="104">
        <v>1342.54</v>
      </c>
      <c r="AH168" s="104">
        <v>0</v>
      </c>
      <c r="AI168" s="104">
        <v>0</v>
      </c>
      <c r="AJ168" s="103" t="s">
        <v>43</v>
      </c>
      <c r="AK168" s="104">
        <v>1342.54</v>
      </c>
    </row>
    <row r="169" spans="1:37" ht="20.100000000000001" customHeight="1" x14ac:dyDescent="0.2">
      <c r="A169" s="53" t="s">
        <v>1404</v>
      </c>
      <c r="B169" s="53"/>
      <c r="C169" s="53" t="s">
        <v>1405</v>
      </c>
      <c r="D169" s="53" t="s">
        <v>43</v>
      </c>
      <c r="E169" s="54">
        <v>31504</v>
      </c>
      <c r="F169" s="54">
        <v>0</v>
      </c>
      <c r="G169" s="54">
        <v>0</v>
      </c>
      <c r="H169" s="53" t="s">
        <v>43</v>
      </c>
      <c r="I169" s="54">
        <v>31504</v>
      </c>
      <c r="K169" s="96" t="s">
        <v>1402</v>
      </c>
      <c r="L169" s="96" t="s">
        <v>1403</v>
      </c>
      <c r="M169" s="96"/>
      <c r="N169" s="96" t="s">
        <v>43</v>
      </c>
      <c r="O169" s="97">
        <v>20507</v>
      </c>
      <c r="P169" s="97">
        <v>0</v>
      </c>
      <c r="Q169" s="97">
        <v>0</v>
      </c>
      <c r="R169" s="96" t="s">
        <v>43</v>
      </c>
      <c r="T169" s="108" t="s">
        <v>1402</v>
      </c>
      <c r="U169" s="108" t="s">
        <v>1403</v>
      </c>
      <c r="V169" s="108"/>
      <c r="W169" s="108" t="s">
        <v>43</v>
      </c>
      <c r="X169" s="109">
        <v>20507</v>
      </c>
      <c r="Y169" s="109">
        <v>0</v>
      </c>
      <c r="Z169" s="109">
        <v>0</v>
      </c>
      <c r="AA169" s="108" t="s">
        <v>43</v>
      </c>
      <c r="AC169" s="103" t="s">
        <v>1400</v>
      </c>
      <c r="AD169" s="103" t="s">
        <v>1401</v>
      </c>
      <c r="AE169" s="103"/>
      <c r="AF169" s="103" t="s">
        <v>43</v>
      </c>
      <c r="AG169" s="104">
        <v>3480</v>
      </c>
      <c r="AH169" s="104">
        <v>0</v>
      </c>
      <c r="AI169" s="104">
        <v>0</v>
      </c>
      <c r="AJ169" s="103" t="s">
        <v>43</v>
      </c>
      <c r="AK169" s="104">
        <v>3480</v>
      </c>
    </row>
    <row r="170" spans="1:37" ht="20.100000000000001" customHeight="1" x14ac:dyDescent="0.2">
      <c r="A170" s="53" t="s">
        <v>1406</v>
      </c>
      <c r="B170" s="53"/>
      <c r="C170" s="53" t="s">
        <v>1407</v>
      </c>
      <c r="D170" s="53" t="s">
        <v>43</v>
      </c>
      <c r="E170" s="54">
        <v>87000</v>
      </c>
      <c r="F170" s="54">
        <v>0</v>
      </c>
      <c r="G170" s="54">
        <v>0</v>
      </c>
      <c r="H170" s="53" t="s">
        <v>43</v>
      </c>
      <c r="I170" s="54">
        <v>87000</v>
      </c>
      <c r="K170" s="96" t="s">
        <v>1404</v>
      </c>
      <c r="L170" s="96" t="s">
        <v>1405</v>
      </c>
      <c r="M170" s="96"/>
      <c r="N170" s="96" t="s">
        <v>43</v>
      </c>
      <c r="O170" s="97">
        <v>31504</v>
      </c>
      <c r="P170" s="97">
        <v>0</v>
      </c>
      <c r="Q170" s="97">
        <v>0</v>
      </c>
      <c r="R170" s="96" t="s">
        <v>43</v>
      </c>
      <c r="T170" s="108" t="s">
        <v>1404</v>
      </c>
      <c r="U170" s="108" t="s">
        <v>1405</v>
      </c>
      <c r="V170" s="108"/>
      <c r="W170" s="108" t="s">
        <v>43</v>
      </c>
      <c r="X170" s="109">
        <v>31504</v>
      </c>
      <c r="Y170" s="109">
        <v>0</v>
      </c>
      <c r="Z170" s="109">
        <v>0</v>
      </c>
      <c r="AA170" s="108" t="s">
        <v>43</v>
      </c>
      <c r="AC170" s="103" t="s">
        <v>1402</v>
      </c>
      <c r="AD170" s="103" t="s">
        <v>1403</v>
      </c>
      <c r="AE170" s="103"/>
      <c r="AF170" s="103" t="s">
        <v>43</v>
      </c>
      <c r="AG170" s="104">
        <v>20507</v>
      </c>
      <c r="AH170" s="104">
        <v>0</v>
      </c>
      <c r="AI170" s="104">
        <v>0</v>
      </c>
      <c r="AJ170" s="103" t="s">
        <v>43</v>
      </c>
      <c r="AK170" s="104">
        <v>20507</v>
      </c>
    </row>
    <row r="171" spans="1:37" ht="20.100000000000001" customHeight="1" x14ac:dyDescent="0.2">
      <c r="A171" s="53" t="s">
        <v>1408</v>
      </c>
      <c r="B171" s="53"/>
      <c r="C171" s="53" t="s">
        <v>1409</v>
      </c>
      <c r="D171" s="53" t="s">
        <v>43</v>
      </c>
      <c r="E171" s="54">
        <v>41296</v>
      </c>
      <c r="F171" s="54">
        <v>0</v>
      </c>
      <c r="G171" s="54">
        <v>0</v>
      </c>
      <c r="H171" s="53" t="s">
        <v>43</v>
      </c>
      <c r="I171" s="54">
        <v>41296</v>
      </c>
      <c r="K171" s="96" t="s">
        <v>1406</v>
      </c>
      <c r="L171" s="96" t="s">
        <v>1407</v>
      </c>
      <c r="M171" s="96"/>
      <c r="N171" s="96" t="s">
        <v>43</v>
      </c>
      <c r="O171" s="97">
        <v>87000</v>
      </c>
      <c r="P171" s="97">
        <v>0</v>
      </c>
      <c r="Q171" s="97">
        <v>0</v>
      </c>
      <c r="R171" s="96" t="s">
        <v>43</v>
      </c>
      <c r="T171" s="108" t="s">
        <v>1406</v>
      </c>
      <c r="U171" s="108" t="s">
        <v>1407</v>
      </c>
      <c r="V171" s="108"/>
      <c r="W171" s="108" t="s">
        <v>43</v>
      </c>
      <c r="X171" s="109">
        <v>87000</v>
      </c>
      <c r="Y171" s="109">
        <v>0</v>
      </c>
      <c r="Z171" s="109">
        <v>0</v>
      </c>
      <c r="AA171" s="108" t="s">
        <v>43</v>
      </c>
      <c r="AC171" s="103" t="s">
        <v>1404</v>
      </c>
      <c r="AD171" s="103" t="s">
        <v>1405</v>
      </c>
      <c r="AE171" s="103"/>
      <c r="AF171" s="103" t="s">
        <v>43</v>
      </c>
      <c r="AG171" s="104">
        <v>31504</v>
      </c>
      <c r="AH171" s="104">
        <v>0</v>
      </c>
      <c r="AI171" s="104">
        <v>0</v>
      </c>
      <c r="AJ171" s="103" t="s">
        <v>43</v>
      </c>
      <c r="AK171" s="104">
        <v>31504</v>
      </c>
    </row>
    <row r="172" spans="1:37" ht="20.100000000000001" customHeight="1" x14ac:dyDescent="0.2">
      <c r="A172" s="53" t="s">
        <v>1410</v>
      </c>
      <c r="B172" s="53"/>
      <c r="C172" s="53" t="s">
        <v>1411</v>
      </c>
      <c r="D172" s="53" t="s">
        <v>43</v>
      </c>
      <c r="E172" s="54">
        <v>18560</v>
      </c>
      <c r="F172" s="54">
        <v>0</v>
      </c>
      <c r="G172" s="54">
        <v>0</v>
      </c>
      <c r="H172" s="53" t="s">
        <v>43</v>
      </c>
      <c r="I172" s="54">
        <v>18560</v>
      </c>
      <c r="K172" s="96" t="s">
        <v>1408</v>
      </c>
      <c r="L172" s="96" t="s">
        <v>1409</v>
      </c>
      <c r="M172" s="96"/>
      <c r="N172" s="96" t="s">
        <v>43</v>
      </c>
      <c r="O172" s="97">
        <v>41296</v>
      </c>
      <c r="P172" s="97">
        <v>0</v>
      </c>
      <c r="Q172" s="97">
        <v>0</v>
      </c>
      <c r="R172" s="96" t="s">
        <v>43</v>
      </c>
      <c r="T172" s="108" t="s">
        <v>1408</v>
      </c>
      <c r="U172" s="108" t="s">
        <v>1409</v>
      </c>
      <c r="V172" s="108"/>
      <c r="W172" s="108" t="s">
        <v>43</v>
      </c>
      <c r="X172" s="109">
        <v>41296</v>
      </c>
      <c r="Y172" s="109">
        <v>0</v>
      </c>
      <c r="Z172" s="109">
        <v>0</v>
      </c>
      <c r="AA172" s="108" t="s">
        <v>43</v>
      </c>
      <c r="AC172" s="103" t="s">
        <v>1503</v>
      </c>
      <c r="AD172" s="103" t="s">
        <v>1504</v>
      </c>
      <c r="AE172" s="103"/>
      <c r="AF172" s="103" t="s">
        <v>43</v>
      </c>
      <c r="AG172" s="104">
        <v>0</v>
      </c>
      <c r="AH172" s="104">
        <v>0</v>
      </c>
      <c r="AI172" s="104">
        <v>56</v>
      </c>
      <c r="AJ172" s="103" t="s">
        <v>43</v>
      </c>
      <c r="AK172" s="104">
        <v>56</v>
      </c>
    </row>
    <row r="173" spans="1:37" ht="20.100000000000001" customHeight="1" x14ac:dyDescent="0.2">
      <c r="A173" s="53" t="s">
        <v>1412</v>
      </c>
      <c r="B173" s="53"/>
      <c r="C173" s="53" t="s">
        <v>1413</v>
      </c>
      <c r="D173" s="53" t="s">
        <v>43</v>
      </c>
      <c r="E173" s="54">
        <v>24558.639999999999</v>
      </c>
      <c r="F173" s="54">
        <v>0</v>
      </c>
      <c r="G173" s="54">
        <v>0</v>
      </c>
      <c r="H173" s="53" t="s">
        <v>43</v>
      </c>
      <c r="I173" s="54">
        <v>24558.639999999999</v>
      </c>
      <c r="K173" s="96" t="s">
        <v>1410</v>
      </c>
      <c r="L173" s="96" t="s">
        <v>1411</v>
      </c>
      <c r="M173" s="96"/>
      <c r="N173" s="96" t="s">
        <v>43</v>
      </c>
      <c r="O173" s="97">
        <v>18560</v>
      </c>
      <c r="P173" s="97">
        <v>0</v>
      </c>
      <c r="Q173" s="97">
        <v>0</v>
      </c>
      <c r="R173" s="96" t="s">
        <v>43</v>
      </c>
      <c r="T173" s="108" t="s">
        <v>1410</v>
      </c>
      <c r="U173" s="108" t="s">
        <v>1411</v>
      </c>
      <c r="V173" s="108"/>
      <c r="W173" s="108" t="s">
        <v>43</v>
      </c>
      <c r="X173" s="109">
        <v>18560</v>
      </c>
      <c r="Y173" s="109">
        <v>0</v>
      </c>
      <c r="Z173" s="109">
        <v>0</v>
      </c>
      <c r="AA173" s="108" t="s">
        <v>43</v>
      </c>
      <c r="AC173" s="103" t="s">
        <v>1406</v>
      </c>
      <c r="AD173" s="103" t="s">
        <v>1407</v>
      </c>
      <c r="AE173" s="103"/>
      <c r="AF173" s="103" t="s">
        <v>43</v>
      </c>
      <c r="AG173" s="104">
        <v>87000</v>
      </c>
      <c r="AH173" s="104">
        <v>0</v>
      </c>
      <c r="AI173" s="104">
        <v>0</v>
      </c>
      <c r="AJ173" s="103" t="s">
        <v>43</v>
      </c>
      <c r="AK173" s="104">
        <v>87000</v>
      </c>
    </row>
    <row r="174" spans="1:37" ht="20.100000000000001" customHeight="1" x14ac:dyDescent="0.2">
      <c r="A174" s="53" t="s">
        <v>1414</v>
      </c>
      <c r="B174" s="53"/>
      <c r="C174" s="53" t="s">
        <v>1415</v>
      </c>
      <c r="D174" s="53" t="s">
        <v>43</v>
      </c>
      <c r="E174" s="54">
        <v>34800</v>
      </c>
      <c r="F174" s="54">
        <v>0</v>
      </c>
      <c r="G174" s="54">
        <v>0</v>
      </c>
      <c r="H174" s="53" t="s">
        <v>43</v>
      </c>
      <c r="I174" s="54">
        <v>34800</v>
      </c>
      <c r="K174" s="96" t="s">
        <v>1412</v>
      </c>
      <c r="L174" s="96" t="s">
        <v>1413</v>
      </c>
      <c r="M174" s="96"/>
      <c r="N174" s="96" t="s">
        <v>43</v>
      </c>
      <c r="O174" s="97">
        <v>24558.639999999999</v>
      </c>
      <c r="P174" s="97">
        <v>0</v>
      </c>
      <c r="Q174" s="97">
        <v>0</v>
      </c>
      <c r="R174" s="96" t="s">
        <v>43</v>
      </c>
      <c r="T174" s="108" t="s">
        <v>1412</v>
      </c>
      <c r="U174" s="108" t="s">
        <v>1413</v>
      </c>
      <c r="V174" s="108"/>
      <c r="W174" s="108" t="s">
        <v>43</v>
      </c>
      <c r="X174" s="109">
        <v>24558.639999999999</v>
      </c>
      <c r="Y174" s="109">
        <v>0</v>
      </c>
      <c r="Z174" s="109">
        <v>0</v>
      </c>
      <c r="AA174" s="108" t="s">
        <v>43</v>
      </c>
      <c r="AC174" s="103" t="s">
        <v>1408</v>
      </c>
      <c r="AD174" s="103" t="s">
        <v>1409</v>
      </c>
      <c r="AE174" s="103"/>
      <c r="AF174" s="103" t="s">
        <v>43</v>
      </c>
      <c r="AG174" s="104">
        <v>41296</v>
      </c>
      <c r="AH174" s="104">
        <v>0</v>
      </c>
      <c r="AI174" s="104">
        <v>0</v>
      </c>
      <c r="AJ174" s="103" t="s">
        <v>43</v>
      </c>
      <c r="AK174" s="104">
        <v>41296</v>
      </c>
    </row>
    <row r="175" spans="1:37" ht="20.100000000000001" customHeight="1" x14ac:dyDescent="0.2">
      <c r="A175" s="53" t="s">
        <v>1416</v>
      </c>
      <c r="B175" s="53"/>
      <c r="C175" s="53" t="s">
        <v>1417</v>
      </c>
      <c r="D175" s="53" t="s">
        <v>43</v>
      </c>
      <c r="E175" s="54">
        <v>18560</v>
      </c>
      <c r="F175" s="54">
        <v>0</v>
      </c>
      <c r="G175" s="54">
        <v>0</v>
      </c>
      <c r="H175" s="53" t="s">
        <v>43</v>
      </c>
      <c r="I175" s="54">
        <v>18560</v>
      </c>
      <c r="K175" s="96" t="s">
        <v>1414</v>
      </c>
      <c r="L175" s="96" t="s">
        <v>1415</v>
      </c>
      <c r="M175" s="96"/>
      <c r="N175" s="96" t="s">
        <v>43</v>
      </c>
      <c r="O175" s="97">
        <v>34800</v>
      </c>
      <c r="P175" s="97">
        <v>0</v>
      </c>
      <c r="Q175" s="97">
        <v>0</v>
      </c>
      <c r="R175" s="96" t="s">
        <v>43</v>
      </c>
      <c r="T175" s="108" t="s">
        <v>1414</v>
      </c>
      <c r="U175" s="108" t="s">
        <v>1415</v>
      </c>
      <c r="V175" s="108"/>
      <c r="W175" s="108" t="s">
        <v>43</v>
      </c>
      <c r="X175" s="109">
        <v>34800</v>
      </c>
      <c r="Y175" s="109">
        <v>0</v>
      </c>
      <c r="Z175" s="109">
        <v>0</v>
      </c>
      <c r="AA175" s="108" t="s">
        <v>43</v>
      </c>
      <c r="AC175" s="103" t="s">
        <v>1410</v>
      </c>
      <c r="AD175" s="103" t="s">
        <v>1411</v>
      </c>
      <c r="AE175" s="103"/>
      <c r="AF175" s="103" t="s">
        <v>43</v>
      </c>
      <c r="AG175" s="104">
        <v>18560</v>
      </c>
      <c r="AH175" s="104">
        <v>0</v>
      </c>
      <c r="AI175" s="104">
        <v>0</v>
      </c>
      <c r="AJ175" s="103" t="s">
        <v>43</v>
      </c>
      <c r="AK175" s="104">
        <v>18560</v>
      </c>
    </row>
    <row r="176" spans="1:37" ht="20.100000000000001" customHeight="1" x14ac:dyDescent="0.2">
      <c r="A176" s="53" t="s">
        <v>1418</v>
      </c>
      <c r="B176" s="53"/>
      <c r="C176" s="53" t="s">
        <v>1419</v>
      </c>
      <c r="D176" s="53" t="s">
        <v>43</v>
      </c>
      <c r="E176" s="92">
        <v>-9.36</v>
      </c>
      <c r="F176" s="54">
        <v>0</v>
      </c>
      <c r="G176" s="54">
        <v>0</v>
      </c>
      <c r="H176" s="53" t="s">
        <v>43</v>
      </c>
      <c r="I176" s="92">
        <v>-9.36</v>
      </c>
      <c r="K176" s="96" t="s">
        <v>1416</v>
      </c>
      <c r="L176" s="96" t="s">
        <v>1417</v>
      </c>
      <c r="M176" s="96"/>
      <c r="N176" s="96" t="s">
        <v>43</v>
      </c>
      <c r="O176" s="97">
        <v>18560</v>
      </c>
      <c r="P176" s="97">
        <v>0</v>
      </c>
      <c r="Q176" s="97">
        <v>0</v>
      </c>
      <c r="R176" s="96" t="s">
        <v>43</v>
      </c>
      <c r="T176" s="108" t="s">
        <v>1416</v>
      </c>
      <c r="U176" s="108" t="s">
        <v>1417</v>
      </c>
      <c r="V176" s="108"/>
      <c r="W176" s="108" t="s">
        <v>43</v>
      </c>
      <c r="X176" s="109">
        <v>18560</v>
      </c>
      <c r="Y176" s="109">
        <v>0</v>
      </c>
      <c r="Z176" s="109">
        <v>0</v>
      </c>
      <c r="AA176" s="108" t="s">
        <v>43</v>
      </c>
      <c r="AC176" s="103" t="s">
        <v>1412</v>
      </c>
      <c r="AD176" s="103" t="s">
        <v>1413</v>
      </c>
      <c r="AE176" s="103"/>
      <c r="AF176" s="103" t="s">
        <v>43</v>
      </c>
      <c r="AG176" s="104">
        <v>24558.639999999999</v>
      </c>
      <c r="AH176" s="104">
        <v>0</v>
      </c>
      <c r="AI176" s="104">
        <v>0</v>
      </c>
      <c r="AJ176" s="103" t="s">
        <v>43</v>
      </c>
      <c r="AK176" s="104">
        <v>24558.639999999999</v>
      </c>
    </row>
    <row r="177" spans="1:37" ht="20.100000000000001" customHeight="1" x14ac:dyDescent="0.2">
      <c r="A177" s="53" t="s">
        <v>1420</v>
      </c>
      <c r="B177" s="53"/>
      <c r="C177" s="53" t="s">
        <v>1421</v>
      </c>
      <c r="D177" s="53" t="s">
        <v>43</v>
      </c>
      <c r="E177" s="54">
        <v>2932.48</v>
      </c>
      <c r="F177" s="54">
        <v>0</v>
      </c>
      <c r="G177" s="54">
        <v>0</v>
      </c>
      <c r="H177" s="53" t="s">
        <v>43</v>
      </c>
      <c r="I177" s="54">
        <v>2932.48</v>
      </c>
      <c r="K177" s="96" t="s">
        <v>1418</v>
      </c>
      <c r="L177" s="96" t="s">
        <v>1419</v>
      </c>
      <c r="M177" s="96"/>
      <c r="N177" s="96" t="s">
        <v>43</v>
      </c>
      <c r="O177" s="100">
        <v>-9.36</v>
      </c>
      <c r="P177" s="97">
        <v>0</v>
      </c>
      <c r="Q177" s="97">
        <v>0</v>
      </c>
      <c r="R177" s="96" t="s">
        <v>43</v>
      </c>
      <c r="T177" s="108" t="s">
        <v>1418</v>
      </c>
      <c r="U177" s="108" t="s">
        <v>1419</v>
      </c>
      <c r="V177" s="108"/>
      <c r="W177" s="108" t="s">
        <v>43</v>
      </c>
      <c r="X177" s="111">
        <v>-9.36</v>
      </c>
      <c r="Y177" s="109">
        <v>0</v>
      </c>
      <c r="Z177" s="109">
        <v>0</v>
      </c>
      <c r="AA177" s="108" t="s">
        <v>43</v>
      </c>
      <c r="AC177" s="103" t="s">
        <v>1414</v>
      </c>
      <c r="AD177" s="103" t="s">
        <v>1415</v>
      </c>
      <c r="AE177" s="103"/>
      <c r="AF177" s="103" t="s">
        <v>43</v>
      </c>
      <c r="AG177" s="104">
        <v>34800</v>
      </c>
      <c r="AH177" s="104">
        <v>0</v>
      </c>
      <c r="AI177" s="104">
        <v>0</v>
      </c>
      <c r="AJ177" s="103" t="s">
        <v>43</v>
      </c>
      <c r="AK177" s="104">
        <v>34800</v>
      </c>
    </row>
    <row r="178" spans="1:37" ht="20.100000000000001" customHeight="1" x14ac:dyDescent="0.2">
      <c r="A178" s="53" t="s">
        <v>1422</v>
      </c>
      <c r="B178" s="53"/>
      <c r="C178" s="53" t="s">
        <v>1172</v>
      </c>
      <c r="D178" s="53" t="s">
        <v>43</v>
      </c>
      <c r="E178" s="54">
        <v>8410</v>
      </c>
      <c r="F178" s="54">
        <v>0</v>
      </c>
      <c r="G178" s="54">
        <v>0</v>
      </c>
      <c r="H178" s="53" t="s">
        <v>43</v>
      </c>
      <c r="I178" s="54">
        <v>8410</v>
      </c>
      <c r="K178" s="96" t="s">
        <v>1420</v>
      </c>
      <c r="L178" s="96" t="s">
        <v>1421</v>
      </c>
      <c r="M178" s="96"/>
      <c r="N178" s="96" t="s">
        <v>43</v>
      </c>
      <c r="O178" s="97">
        <v>2932.48</v>
      </c>
      <c r="P178" s="97">
        <v>0</v>
      </c>
      <c r="Q178" s="97">
        <v>0</v>
      </c>
      <c r="R178" s="96" t="s">
        <v>43</v>
      </c>
      <c r="T178" s="108" t="s">
        <v>1420</v>
      </c>
      <c r="U178" s="108" t="s">
        <v>1421</v>
      </c>
      <c r="V178" s="108"/>
      <c r="W178" s="108" t="s">
        <v>43</v>
      </c>
      <c r="X178" s="109">
        <v>2932.48</v>
      </c>
      <c r="Y178" s="109">
        <v>0</v>
      </c>
      <c r="Z178" s="109">
        <v>0</v>
      </c>
      <c r="AA178" s="108" t="s">
        <v>43</v>
      </c>
      <c r="AC178" s="103" t="s">
        <v>1416</v>
      </c>
      <c r="AD178" s="103" t="s">
        <v>1417</v>
      </c>
      <c r="AE178" s="103"/>
      <c r="AF178" s="103" t="s">
        <v>43</v>
      </c>
      <c r="AG178" s="104">
        <v>18560</v>
      </c>
      <c r="AH178" s="104">
        <v>0</v>
      </c>
      <c r="AI178" s="104">
        <v>0</v>
      </c>
      <c r="AJ178" s="103" t="s">
        <v>43</v>
      </c>
      <c r="AK178" s="104">
        <v>18560</v>
      </c>
    </row>
    <row r="179" spans="1:37" ht="20.100000000000001" customHeight="1" x14ac:dyDescent="0.2">
      <c r="A179" s="53" t="s">
        <v>1423</v>
      </c>
      <c r="B179" s="53"/>
      <c r="C179" s="53" t="s">
        <v>1424</v>
      </c>
      <c r="D179" s="53" t="s">
        <v>43</v>
      </c>
      <c r="E179" s="54">
        <v>14992</v>
      </c>
      <c r="F179" s="54">
        <v>0</v>
      </c>
      <c r="G179" s="54">
        <v>0</v>
      </c>
      <c r="H179" s="53" t="s">
        <v>43</v>
      </c>
      <c r="I179" s="54">
        <v>14992</v>
      </c>
      <c r="K179" s="96" t="s">
        <v>1422</v>
      </c>
      <c r="L179" s="96" t="s">
        <v>1172</v>
      </c>
      <c r="M179" s="96"/>
      <c r="N179" s="96" t="s">
        <v>43</v>
      </c>
      <c r="O179" s="97">
        <v>8410</v>
      </c>
      <c r="P179" s="97">
        <v>0</v>
      </c>
      <c r="Q179" s="97">
        <v>0</v>
      </c>
      <c r="R179" s="96" t="s">
        <v>43</v>
      </c>
      <c r="T179" s="108" t="s">
        <v>1422</v>
      </c>
      <c r="U179" s="108" t="s">
        <v>1172</v>
      </c>
      <c r="V179" s="108"/>
      <c r="W179" s="108" t="s">
        <v>43</v>
      </c>
      <c r="X179" s="109">
        <v>8410</v>
      </c>
      <c r="Y179" s="109">
        <v>0</v>
      </c>
      <c r="Z179" s="109">
        <v>0</v>
      </c>
      <c r="AA179" s="108" t="s">
        <v>43</v>
      </c>
      <c r="AC179" s="103" t="s">
        <v>1418</v>
      </c>
      <c r="AD179" s="103" t="s">
        <v>1419</v>
      </c>
      <c r="AE179" s="103"/>
      <c r="AF179" s="103" t="s">
        <v>43</v>
      </c>
      <c r="AG179" s="115">
        <v>-9.36</v>
      </c>
      <c r="AH179" s="104">
        <v>0</v>
      </c>
      <c r="AI179" s="104">
        <v>0</v>
      </c>
      <c r="AJ179" s="103" t="s">
        <v>43</v>
      </c>
      <c r="AK179" s="115">
        <v>-9.36</v>
      </c>
    </row>
    <row r="180" spans="1:37" ht="20.100000000000001" customHeight="1" x14ac:dyDescent="0.2">
      <c r="A180" s="53" t="s">
        <v>1425</v>
      </c>
      <c r="B180" s="53"/>
      <c r="C180" s="53" t="s">
        <v>1426</v>
      </c>
      <c r="D180" s="53" t="s">
        <v>43</v>
      </c>
      <c r="E180" s="54">
        <v>2900</v>
      </c>
      <c r="F180" s="54">
        <v>0</v>
      </c>
      <c r="G180" s="54">
        <v>0</v>
      </c>
      <c r="H180" s="53" t="s">
        <v>43</v>
      </c>
      <c r="I180" s="54">
        <v>2900</v>
      </c>
      <c r="K180" s="96" t="s">
        <v>1423</v>
      </c>
      <c r="L180" s="96" t="s">
        <v>1424</v>
      </c>
      <c r="M180" s="96"/>
      <c r="N180" s="96" t="s">
        <v>43</v>
      </c>
      <c r="O180" s="97">
        <v>14992</v>
      </c>
      <c r="P180" s="97">
        <v>0</v>
      </c>
      <c r="Q180" s="97">
        <v>0</v>
      </c>
      <c r="R180" s="96" t="s">
        <v>43</v>
      </c>
      <c r="T180" s="108" t="s">
        <v>1423</v>
      </c>
      <c r="U180" s="108" t="s">
        <v>1424</v>
      </c>
      <c r="V180" s="108"/>
      <c r="W180" s="108" t="s">
        <v>43</v>
      </c>
      <c r="X180" s="109">
        <v>14992</v>
      </c>
      <c r="Y180" s="109">
        <v>0</v>
      </c>
      <c r="Z180" s="109">
        <v>0</v>
      </c>
      <c r="AA180" s="108" t="s">
        <v>43</v>
      </c>
      <c r="AC180" s="103" t="s">
        <v>1420</v>
      </c>
      <c r="AD180" s="103" t="s">
        <v>1421</v>
      </c>
      <c r="AE180" s="103"/>
      <c r="AF180" s="103" t="s">
        <v>43</v>
      </c>
      <c r="AG180" s="104">
        <v>2932.48</v>
      </c>
      <c r="AH180" s="104">
        <v>0</v>
      </c>
      <c r="AI180" s="104">
        <v>0</v>
      </c>
      <c r="AJ180" s="103" t="s">
        <v>43</v>
      </c>
      <c r="AK180" s="104">
        <v>2932.48</v>
      </c>
    </row>
    <row r="181" spans="1:37" ht="20.100000000000001" customHeight="1" x14ac:dyDescent="0.2">
      <c r="A181" s="53" t="s">
        <v>1427</v>
      </c>
      <c r="B181" s="53"/>
      <c r="C181" s="53" t="s">
        <v>1428</v>
      </c>
      <c r="D181" s="53" t="s">
        <v>43</v>
      </c>
      <c r="E181" s="54">
        <v>14800</v>
      </c>
      <c r="F181" s="54">
        <v>0</v>
      </c>
      <c r="G181" s="54">
        <v>0</v>
      </c>
      <c r="H181" s="53" t="s">
        <v>43</v>
      </c>
      <c r="I181" s="54">
        <v>14800</v>
      </c>
      <c r="K181" s="96" t="s">
        <v>1425</v>
      </c>
      <c r="L181" s="96" t="s">
        <v>1426</v>
      </c>
      <c r="M181" s="96"/>
      <c r="N181" s="96" t="s">
        <v>43</v>
      </c>
      <c r="O181" s="97">
        <v>2900</v>
      </c>
      <c r="P181" s="97">
        <v>0</v>
      </c>
      <c r="Q181" s="97">
        <v>0</v>
      </c>
      <c r="R181" s="96" t="s">
        <v>43</v>
      </c>
      <c r="T181" s="108" t="s">
        <v>1425</v>
      </c>
      <c r="U181" s="108" t="s">
        <v>1426</v>
      </c>
      <c r="V181" s="108"/>
      <c r="W181" s="108" t="s">
        <v>43</v>
      </c>
      <c r="X181" s="109">
        <v>2900</v>
      </c>
      <c r="Y181" s="109">
        <v>0</v>
      </c>
      <c r="Z181" s="109">
        <v>0</v>
      </c>
      <c r="AA181" s="108" t="s">
        <v>43</v>
      </c>
      <c r="AC181" s="103" t="s">
        <v>1422</v>
      </c>
      <c r="AD181" s="103" t="s">
        <v>1172</v>
      </c>
      <c r="AE181" s="103"/>
      <c r="AF181" s="103" t="s">
        <v>43</v>
      </c>
      <c r="AG181" s="104">
        <v>8410</v>
      </c>
      <c r="AH181" s="104">
        <v>0</v>
      </c>
      <c r="AI181" s="104">
        <v>0</v>
      </c>
      <c r="AJ181" s="103" t="s">
        <v>43</v>
      </c>
      <c r="AK181" s="104">
        <v>8410</v>
      </c>
    </row>
    <row r="182" spans="1:37" ht="20.100000000000001" customHeight="1" x14ac:dyDescent="0.2">
      <c r="A182" s="53" t="s">
        <v>1429</v>
      </c>
      <c r="B182" s="53"/>
      <c r="C182" s="53" t="s">
        <v>1430</v>
      </c>
      <c r="D182" s="53" t="s">
        <v>43</v>
      </c>
      <c r="E182" s="54">
        <v>17400</v>
      </c>
      <c r="F182" s="54">
        <v>0</v>
      </c>
      <c r="G182" s="54">
        <v>0</v>
      </c>
      <c r="H182" s="53" t="s">
        <v>43</v>
      </c>
      <c r="I182" s="54">
        <v>17400</v>
      </c>
      <c r="K182" s="96" t="s">
        <v>1427</v>
      </c>
      <c r="L182" s="96" t="s">
        <v>1428</v>
      </c>
      <c r="M182" s="96"/>
      <c r="N182" s="96" t="s">
        <v>43</v>
      </c>
      <c r="O182" s="97">
        <v>14800</v>
      </c>
      <c r="P182" s="97">
        <v>0</v>
      </c>
      <c r="Q182" s="97">
        <v>0</v>
      </c>
      <c r="R182" s="96" t="s">
        <v>43</v>
      </c>
      <c r="T182" s="108" t="s">
        <v>1427</v>
      </c>
      <c r="U182" s="108" t="s">
        <v>1428</v>
      </c>
      <c r="V182" s="108"/>
      <c r="W182" s="108" t="s">
        <v>43</v>
      </c>
      <c r="X182" s="109">
        <v>14800</v>
      </c>
      <c r="Y182" s="109">
        <v>0</v>
      </c>
      <c r="Z182" s="109">
        <v>0</v>
      </c>
      <c r="AA182" s="108" t="s">
        <v>43</v>
      </c>
      <c r="AC182" s="103" t="s">
        <v>1423</v>
      </c>
      <c r="AD182" s="103" t="s">
        <v>1424</v>
      </c>
      <c r="AE182" s="103"/>
      <c r="AF182" s="103" t="s">
        <v>43</v>
      </c>
      <c r="AG182" s="104">
        <v>14992</v>
      </c>
      <c r="AH182" s="104">
        <v>0</v>
      </c>
      <c r="AI182" s="104">
        <v>0</v>
      </c>
      <c r="AJ182" s="103" t="s">
        <v>43</v>
      </c>
      <c r="AK182" s="104">
        <v>14992</v>
      </c>
    </row>
    <row r="183" spans="1:37" ht="20.100000000000001" customHeight="1" x14ac:dyDescent="0.2">
      <c r="A183" s="53" t="s">
        <v>1431</v>
      </c>
      <c r="B183" s="53"/>
      <c r="C183" s="53" t="s">
        <v>1432</v>
      </c>
      <c r="D183" s="53" t="s">
        <v>43</v>
      </c>
      <c r="E183" s="54">
        <v>17000</v>
      </c>
      <c r="F183" s="54">
        <v>0</v>
      </c>
      <c r="G183" s="54">
        <v>0</v>
      </c>
      <c r="H183" s="53" t="s">
        <v>43</v>
      </c>
      <c r="I183" s="54">
        <v>17000</v>
      </c>
      <c r="K183" s="96" t="s">
        <v>1429</v>
      </c>
      <c r="L183" s="96" t="s">
        <v>1430</v>
      </c>
      <c r="M183" s="96"/>
      <c r="N183" s="96" t="s">
        <v>43</v>
      </c>
      <c r="O183" s="97">
        <v>17400</v>
      </c>
      <c r="P183" s="97">
        <v>0</v>
      </c>
      <c r="Q183" s="97">
        <v>0</v>
      </c>
      <c r="R183" s="96" t="s">
        <v>43</v>
      </c>
      <c r="T183" s="108" t="s">
        <v>1429</v>
      </c>
      <c r="U183" s="108" t="s">
        <v>1430</v>
      </c>
      <c r="V183" s="108"/>
      <c r="W183" s="108" t="s">
        <v>43</v>
      </c>
      <c r="X183" s="109">
        <v>17400</v>
      </c>
      <c r="Y183" s="109">
        <v>0</v>
      </c>
      <c r="Z183" s="109">
        <v>0</v>
      </c>
      <c r="AA183" s="108" t="s">
        <v>43</v>
      </c>
      <c r="AC183" s="103" t="s">
        <v>1425</v>
      </c>
      <c r="AD183" s="103" t="s">
        <v>1426</v>
      </c>
      <c r="AE183" s="103"/>
      <c r="AF183" s="103" t="s">
        <v>43</v>
      </c>
      <c r="AG183" s="104">
        <v>2900</v>
      </c>
      <c r="AH183" s="104">
        <v>0</v>
      </c>
      <c r="AI183" s="104">
        <v>0</v>
      </c>
      <c r="AJ183" s="103" t="s">
        <v>43</v>
      </c>
      <c r="AK183" s="104">
        <v>2900</v>
      </c>
    </row>
    <row r="184" spans="1:37" ht="20.100000000000001" customHeight="1" x14ac:dyDescent="0.2">
      <c r="A184" s="53" t="s">
        <v>1433</v>
      </c>
      <c r="B184" s="53"/>
      <c r="C184" s="53" t="s">
        <v>1434</v>
      </c>
      <c r="D184" s="53" t="s">
        <v>43</v>
      </c>
      <c r="E184" s="54">
        <v>18000</v>
      </c>
      <c r="F184" s="54">
        <v>0</v>
      </c>
      <c r="G184" s="54">
        <v>0</v>
      </c>
      <c r="H184" s="53" t="s">
        <v>43</v>
      </c>
      <c r="I184" s="54">
        <v>18000</v>
      </c>
      <c r="K184" s="96" t="s">
        <v>1431</v>
      </c>
      <c r="L184" s="96" t="s">
        <v>1432</v>
      </c>
      <c r="M184" s="96"/>
      <c r="N184" s="96" t="s">
        <v>43</v>
      </c>
      <c r="O184" s="97">
        <v>17000</v>
      </c>
      <c r="P184" s="97">
        <v>0</v>
      </c>
      <c r="Q184" s="97">
        <v>0</v>
      </c>
      <c r="R184" s="96" t="s">
        <v>43</v>
      </c>
      <c r="T184" s="108" t="s">
        <v>1431</v>
      </c>
      <c r="U184" s="108" t="s">
        <v>1432</v>
      </c>
      <c r="V184" s="108"/>
      <c r="W184" s="108" t="s">
        <v>43</v>
      </c>
      <c r="X184" s="109">
        <v>17000</v>
      </c>
      <c r="Y184" s="109">
        <v>0</v>
      </c>
      <c r="Z184" s="109">
        <v>0</v>
      </c>
      <c r="AA184" s="108" t="s">
        <v>43</v>
      </c>
      <c r="AC184" s="103" t="s">
        <v>1427</v>
      </c>
      <c r="AD184" s="103" t="s">
        <v>1428</v>
      </c>
      <c r="AE184" s="103"/>
      <c r="AF184" s="103" t="s">
        <v>43</v>
      </c>
      <c r="AG184" s="104">
        <v>14800</v>
      </c>
      <c r="AH184" s="104">
        <v>0</v>
      </c>
      <c r="AI184" s="104">
        <v>0</v>
      </c>
      <c r="AJ184" s="103" t="s">
        <v>43</v>
      </c>
      <c r="AK184" s="104">
        <v>14800</v>
      </c>
    </row>
    <row r="185" spans="1:37" ht="20.100000000000001" customHeight="1" x14ac:dyDescent="0.2">
      <c r="A185" s="53" t="s">
        <v>1435</v>
      </c>
      <c r="B185" s="53"/>
      <c r="C185" s="53" t="s">
        <v>1436</v>
      </c>
      <c r="D185" s="53" t="s">
        <v>43</v>
      </c>
      <c r="E185" s="54">
        <v>22000</v>
      </c>
      <c r="F185" s="54">
        <v>0</v>
      </c>
      <c r="G185" s="54">
        <v>0</v>
      </c>
      <c r="H185" s="53" t="s">
        <v>43</v>
      </c>
      <c r="I185" s="54">
        <v>22000</v>
      </c>
      <c r="K185" s="96" t="s">
        <v>1433</v>
      </c>
      <c r="L185" s="96" t="s">
        <v>1434</v>
      </c>
      <c r="M185" s="96"/>
      <c r="N185" s="96" t="s">
        <v>43</v>
      </c>
      <c r="O185" s="97">
        <v>18000</v>
      </c>
      <c r="P185" s="97">
        <v>0</v>
      </c>
      <c r="Q185" s="97">
        <v>0</v>
      </c>
      <c r="R185" s="96" t="s">
        <v>43</v>
      </c>
      <c r="T185" s="108" t="s">
        <v>1433</v>
      </c>
      <c r="U185" s="108" t="s">
        <v>1434</v>
      </c>
      <c r="V185" s="108"/>
      <c r="W185" s="108" t="s">
        <v>43</v>
      </c>
      <c r="X185" s="109">
        <v>18000</v>
      </c>
      <c r="Y185" s="109">
        <v>0</v>
      </c>
      <c r="Z185" s="109">
        <v>0</v>
      </c>
      <c r="AA185" s="108" t="s">
        <v>43</v>
      </c>
      <c r="AC185" s="103" t="s">
        <v>1429</v>
      </c>
      <c r="AD185" s="103" t="s">
        <v>1430</v>
      </c>
      <c r="AE185" s="103"/>
      <c r="AF185" s="103" t="s">
        <v>43</v>
      </c>
      <c r="AG185" s="104">
        <v>17400</v>
      </c>
      <c r="AH185" s="104">
        <v>0</v>
      </c>
      <c r="AI185" s="104">
        <v>0</v>
      </c>
      <c r="AJ185" s="103" t="s">
        <v>43</v>
      </c>
      <c r="AK185" s="104">
        <v>17400</v>
      </c>
    </row>
    <row r="186" spans="1:37" ht="20.100000000000001" customHeight="1" x14ac:dyDescent="0.2">
      <c r="A186" s="51" t="s">
        <v>1437</v>
      </c>
      <c r="B186" s="51"/>
      <c r="C186" s="51" t="s">
        <v>1438</v>
      </c>
      <c r="D186" s="51" t="s">
        <v>43</v>
      </c>
      <c r="E186" s="52">
        <v>2500</v>
      </c>
      <c r="F186" s="52">
        <v>0</v>
      </c>
      <c r="G186" s="52">
        <v>0</v>
      </c>
      <c r="H186" s="51" t="s">
        <v>43</v>
      </c>
      <c r="I186" s="52">
        <v>2500</v>
      </c>
      <c r="K186" s="96" t="s">
        <v>1435</v>
      </c>
      <c r="L186" s="96" t="s">
        <v>1436</v>
      </c>
      <c r="M186" s="96"/>
      <c r="N186" s="96" t="s">
        <v>43</v>
      </c>
      <c r="O186" s="97">
        <v>22000</v>
      </c>
      <c r="P186" s="97">
        <v>0</v>
      </c>
      <c r="Q186" s="97">
        <v>0</v>
      </c>
      <c r="R186" s="96" t="s">
        <v>43</v>
      </c>
      <c r="T186" s="108" t="s">
        <v>1435</v>
      </c>
      <c r="U186" s="108" t="s">
        <v>1436</v>
      </c>
      <c r="V186" s="108"/>
      <c r="W186" s="108" t="s">
        <v>43</v>
      </c>
      <c r="X186" s="109">
        <v>22000</v>
      </c>
      <c r="Y186" s="109">
        <v>0</v>
      </c>
      <c r="Z186" s="109">
        <v>0</v>
      </c>
      <c r="AA186" s="108" t="s">
        <v>43</v>
      </c>
      <c r="AC186" s="103" t="s">
        <v>1431</v>
      </c>
      <c r="AD186" s="103" t="s">
        <v>1432</v>
      </c>
      <c r="AE186" s="103"/>
      <c r="AF186" s="103" t="s">
        <v>43</v>
      </c>
      <c r="AG186" s="104">
        <v>17000</v>
      </c>
      <c r="AH186" s="104">
        <v>0</v>
      </c>
      <c r="AI186" s="104">
        <v>0</v>
      </c>
      <c r="AJ186" s="103" t="s">
        <v>43</v>
      </c>
      <c r="AK186" s="104">
        <v>17000</v>
      </c>
    </row>
    <row r="187" spans="1:37" ht="20.100000000000001" customHeight="1" x14ac:dyDescent="0.2">
      <c r="A187" s="53" t="s">
        <v>1439</v>
      </c>
      <c r="B187" s="53"/>
      <c r="C187" s="53" t="s">
        <v>1440</v>
      </c>
      <c r="D187" s="53" t="s">
        <v>43</v>
      </c>
      <c r="E187" s="54">
        <v>2500</v>
      </c>
      <c r="F187" s="54">
        <v>0</v>
      </c>
      <c r="G187" s="54">
        <v>0</v>
      </c>
      <c r="H187" s="53" t="s">
        <v>43</v>
      </c>
      <c r="I187" s="54">
        <v>2500</v>
      </c>
      <c r="K187" s="98" t="s">
        <v>1437</v>
      </c>
      <c r="L187" s="98" t="s">
        <v>1438</v>
      </c>
      <c r="M187" s="98"/>
      <c r="N187" s="98" t="s">
        <v>43</v>
      </c>
      <c r="O187" s="99">
        <v>2500</v>
      </c>
      <c r="P187" s="99">
        <v>0</v>
      </c>
      <c r="Q187" s="99">
        <v>0</v>
      </c>
      <c r="R187" s="98" t="s">
        <v>43</v>
      </c>
      <c r="T187" s="107" t="s">
        <v>1437</v>
      </c>
      <c r="U187" s="107" t="s">
        <v>1438</v>
      </c>
      <c r="V187" s="107"/>
      <c r="W187" s="107" t="s">
        <v>43</v>
      </c>
      <c r="X187" s="110">
        <v>2500</v>
      </c>
      <c r="Y187" s="110">
        <v>0</v>
      </c>
      <c r="Z187" s="110">
        <v>0</v>
      </c>
      <c r="AA187" s="107" t="s">
        <v>43</v>
      </c>
      <c r="AC187" s="103" t="s">
        <v>1433</v>
      </c>
      <c r="AD187" s="103" t="s">
        <v>1434</v>
      </c>
      <c r="AE187" s="103"/>
      <c r="AF187" s="103" t="s">
        <v>43</v>
      </c>
      <c r="AG187" s="104">
        <v>18000</v>
      </c>
      <c r="AH187" s="104">
        <v>0</v>
      </c>
      <c r="AI187" s="104">
        <v>0</v>
      </c>
      <c r="AJ187" s="103" t="s">
        <v>43</v>
      </c>
      <c r="AK187" s="104">
        <v>18000</v>
      </c>
    </row>
    <row r="188" spans="1:37" ht="20.100000000000001" customHeight="1" x14ac:dyDescent="0.2">
      <c r="A188" s="51" t="s">
        <v>1441</v>
      </c>
      <c r="B188" s="51"/>
      <c r="C188" s="51" t="s">
        <v>409</v>
      </c>
      <c r="D188" s="51" t="s">
        <v>43</v>
      </c>
      <c r="E188" s="52">
        <v>427507.23</v>
      </c>
      <c r="F188" s="52">
        <v>0</v>
      </c>
      <c r="G188" s="52">
        <v>20368.759999999998</v>
      </c>
      <c r="H188" s="51" t="s">
        <v>43</v>
      </c>
      <c r="I188" s="52">
        <v>447875.99</v>
      </c>
      <c r="K188" s="96" t="s">
        <v>1439</v>
      </c>
      <c r="L188" s="96" t="s">
        <v>1440</v>
      </c>
      <c r="M188" s="96"/>
      <c r="N188" s="96" t="s">
        <v>43</v>
      </c>
      <c r="O188" s="97">
        <v>2500</v>
      </c>
      <c r="P188" s="97">
        <v>0</v>
      </c>
      <c r="Q188" s="97">
        <v>0</v>
      </c>
      <c r="R188" s="96" t="s">
        <v>43</v>
      </c>
      <c r="T188" s="108" t="s">
        <v>1439</v>
      </c>
      <c r="U188" s="108" t="s">
        <v>1440</v>
      </c>
      <c r="V188" s="108"/>
      <c r="W188" s="108" t="s">
        <v>43</v>
      </c>
      <c r="X188" s="109">
        <v>2500</v>
      </c>
      <c r="Y188" s="109">
        <v>0</v>
      </c>
      <c r="Z188" s="109">
        <v>0</v>
      </c>
      <c r="AA188" s="108" t="s">
        <v>43</v>
      </c>
      <c r="AC188" s="103" t="s">
        <v>1435</v>
      </c>
      <c r="AD188" s="103" t="s">
        <v>1436</v>
      </c>
      <c r="AE188" s="103"/>
      <c r="AF188" s="103" t="s">
        <v>43</v>
      </c>
      <c r="AG188" s="104">
        <v>22000</v>
      </c>
      <c r="AH188" s="104">
        <v>0</v>
      </c>
      <c r="AI188" s="104">
        <v>0</v>
      </c>
      <c r="AJ188" s="103" t="s">
        <v>43</v>
      </c>
      <c r="AK188" s="104">
        <v>22000</v>
      </c>
    </row>
    <row r="189" spans="1:37" ht="20.100000000000001" customHeight="1" x14ac:dyDescent="0.2">
      <c r="A189" s="53" t="s">
        <v>1442</v>
      </c>
      <c r="B189" s="53"/>
      <c r="C189" s="53" t="s">
        <v>1443</v>
      </c>
      <c r="D189" s="53" t="s">
        <v>43</v>
      </c>
      <c r="E189" s="54">
        <v>143026</v>
      </c>
      <c r="F189" s="54">
        <v>0</v>
      </c>
      <c r="G189" s="54">
        <v>0</v>
      </c>
      <c r="H189" s="53" t="s">
        <v>43</v>
      </c>
      <c r="I189" s="54">
        <v>143026</v>
      </c>
      <c r="K189" s="98" t="s">
        <v>1441</v>
      </c>
      <c r="L189" s="98" t="s">
        <v>409</v>
      </c>
      <c r="M189" s="98"/>
      <c r="N189" s="98" t="s">
        <v>43</v>
      </c>
      <c r="O189" s="99">
        <v>427507.23</v>
      </c>
      <c r="P189" s="99">
        <v>0</v>
      </c>
      <c r="Q189" s="99">
        <v>22946.04</v>
      </c>
      <c r="R189" s="98" t="s">
        <v>43</v>
      </c>
      <c r="T189" s="107" t="s">
        <v>1441</v>
      </c>
      <c r="U189" s="107" t="s">
        <v>409</v>
      </c>
      <c r="V189" s="107"/>
      <c r="W189" s="107" t="s">
        <v>43</v>
      </c>
      <c r="X189" s="110">
        <v>427507.23</v>
      </c>
      <c r="Y189" s="110">
        <v>0</v>
      </c>
      <c r="Z189" s="110">
        <v>30844.89</v>
      </c>
      <c r="AA189" s="107" t="s">
        <v>43</v>
      </c>
      <c r="AC189" s="113" t="s">
        <v>1437</v>
      </c>
      <c r="AD189" s="113" t="s">
        <v>1438</v>
      </c>
      <c r="AE189" s="113"/>
      <c r="AF189" s="113" t="s">
        <v>43</v>
      </c>
      <c r="AG189" s="114">
        <v>2500</v>
      </c>
      <c r="AH189" s="114">
        <v>0</v>
      </c>
      <c r="AI189" s="114">
        <v>0</v>
      </c>
      <c r="AJ189" s="113" t="s">
        <v>43</v>
      </c>
      <c r="AK189" s="114">
        <v>2500</v>
      </c>
    </row>
    <row r="190" spans="1:37" ht="20.100000000000001" customHeight="1" x14ac:dyDescent="0.2">
      <c r="A190" s="53" t="s">
        <v>1444</v>
      </c>
      <c r="B190" s="53"/>
      <c r="C190" s="53" t="s">
        <v>1445</v>
      </c>
      <c r="D190" s="53" t="s">
        <v>43</v>
      </c>
      <c r="E190" s="54">
        <v>419.48</v>
      </c>
      <c r="F190" s="54">
        <v>0</v>
      </c>
      <c r="G190" s="54">
        <v>0</v>
      </c>
      <c r="H190" s="53" t="s">
        <v>43</v>
      </c>
      <c r="I190" s="54">
        <v>419.48</v>
      </c>
      <c r="K190" s="96" t="s">
        <v>1442</v>
      </c>
      <c r="L190" s="96" t="s">
        <v>1443</v>
      </c>
      <c r="M190" s="96"/>
      <c r="N190" s="96" t="s">
        <v>43</v>
      </c>
      <c r="O190" s="97">
        <v>143026</v>
      </c>
      <c r="P190" s="97">
        <v>0</v>
      </c>
      <c r="Q190" s="97">
        <v>0</v>
      </c>
      <c r="R190" s="96" t="s">
        <v>43</v>
      </c>
      <c r="T190" s="108" t="s">
        <v>1442</v>
      </c>
      <c r="U190" s="108" t="s">
        <v>1443</v>
      </c>
      <c r="V190" s="108"/>
      <c r="W190" s="108" t="s">
        <v>43</v>
      </c>
      <c r="X190" s="109">
        <v>143026</v>
      </c>
      <c r="Y190" s="109">
        <v>0</v>
      </c>
      <c r="Z190" s="109">
        <v>0</v>
      </c>
      <c r="AA190" s="108" t="s">
        <v>43</v>
      </c>
      <c r="AC190" s="103" t="s">
        <v>1439</v>
      </c>
      <c r="AD190" s="103" t="s">
        <v>1440</v>
      </c>
      <c r="AE190" s="103"/>
      <c r="AF190" s="103" t="s">
        <v>43</v>
      </c>
      <c r="AG190" s="104">
        <v>2500</v>
      </c>
      <c r="AH190" s="104">
        <v>0</v>
      </c>
      <c r="AI190" s="104">
        <v>0</v>
      </c>
      <c r="AJ190" s="103" t="s">
        <v>43</v>
      </c>
      <c r="AK190" s="104">
        <v>2500</v>
      </c>
    </row>
    <row r="191" spans="1:37" ht="20.100000000000001" customHeight="1" x14ac:dyDescent="0.2">
      <c r="A191" s="53" t="s">
        <v>1446</v>
      </c>
      <c r="B191" s="53"/>
      <c r="C191" s="53" t="s">
        <v>1447</v>
      </c>
      <c r="D191" s="53" t="s">
        <v>43</v>
      </c>
      <c r="E191" s="54">
        <v>161565.18</v>
      </c>
      <c r="F191" s="54">
        <v>0</v>
      </c>
      <c r="G191" s="54">
        <v>0</v>
      </c>
      <c r="H191" s="53" t="s">
        <v>43</v>
      </c>
      <c r="I191" s="54">
        <v>161565.18</v>
      </c>
      <c r="K191" s="96" t="s">
        <v>1444</v>
      </c>
      <c r="L191" s="96" t="s">
        <v>1445</v>
      </c>
      <c r="M191" s="96"/>
      <c r="N191" s="96" t="s">
        <v>43</v>
      </c>
      <c r="O191" s="97">
        <v>419.48</v>
      </c>
      <c r="P191" s="97">
        <v>0</v>
      </c>
      <c r="Q191" s="97">
        <v>0</v>
      </c>
      <c r="R191" s="96" t="s">
        <v>43</v>
      </c>
      <c r="T191" s="108" t="s">
        <v>1444</v>
      </c>
      <c r="U191" s="108" t="s">
        <v>1445</v>
      </c>
      <c r="V191" s="108"/>
      <c r="W191" s="108" t="s">
        <v>43</v>
      </c>
      <c r="X191" s="109">
        <v>419.48</v>
      </c>
      <c r="Y191" s="109">
        <v>0</v>
      </c>
      <c r="Z191" s="109">
        <v>0</v>
      </c>
      <c r="AA191" s="108" t="s">
        <v>43</v>
      </c>
      <c r="AC191" s="113" t="s">
        <v>1441</v>
      </c>
      <c r="AD191" s="113" t="s">
        <v>409</v>
      </c>
      <c r="AE191" s="113"/>
      <c r="AF191" s="113" t="s">
        <v>43</v>
      </c>
      <c r="AG191" s="114">
        <v>458352.12</v>
      </c>
      <c r="AH191" s="114">
        <v>0</v>
      </c>
      <c r="AI191" s="114">
        <v>12023.74</v>
      </c>
      <c r="AJ191" s="113" t="s">
        <v>43</v>
      </c>
      <c r="AK191" s="114">
        <v>470375.86</v>
      </c>
    </row>
    <row r="192" spans="1:37" ht="20.100000000000001" customHeight="1" x14ac:dyDescent="0.2">
      <c r="A192" s="53" t="s">
        <v>1448</v>
      </c>
      <c r="B192" s="53"/>
      <c r="C192" s="53" t="s">
        <v>1449</v>
      </c>
      <c r="D192" s="53" t="s">
        <v>43</v>
      </c>
      <c r="E192" s="54">
        <v>320.33999999999997</v>
      </c>
      <c r="F192" s="54">
        <v>0</v>
      </c>
      <c r="G192" s="54">
        <v>0</v>
      </c>
      <c r="H192" s="53" t="s">
        <v>43</v>
      </c>
      <c r="I192" s="54">
        <v>320.33999999999997</v>
      </c>
      <c r="K192" s="96" t="s">
        <v>1446</v>
      </c>
      <c r="L192" s="96" t="s">
        <v>1447</v>
      </c>
      <c r="M192" s="96"/>
      <c r="N192" s="96" t="s">
        <v>43</v>
      </c>
      <c r="O192" s="97">
        <v>161565.18</v>
      </c>
      <c r="P192" s="97">
        <v>0</v>
      </c>
      <c r="Q192" s="97">
        <v>0</v>
      </c>
      <c r="R192" s="96" t="s">
        <v>43</v>
      </c>
      <c r="T192" s="108" t="s">
        <v>1446</v>
      </c>
      <c r="U192" s="108" t="s">
        <v>1447</v>
      </c>
      <c r="V192" s="108"/>
      <c r="W192" s="108" t="s">
        <v>43</v>
      </c>
      <c r="X192" s="109">
        <v>161565.18</v>
      </c>
      <c r="Y192" s="109">
        <v>0</v>
      </c>
      <c r="Z192" s="109">
        <v>0</v>
      </c>
      <c r="AA192" s="108" t="s">
        <v>43</v>
      </c>
      <c r="AC192" s="103" t="s">
        <v>1442</v>
      </c>
      <c r="AD192" s="103" t="s">
        <v>1443</v>
      </c>
      <c r="AE192" s="103"/>
      <c r="AF192" s="103" t="s">
        <v>43</v>
      </c>
      <c r="AG192" s="104">
        <v>143026</v>
      </c>
      <c r="AH192" s="104">
        <v>0</v>
      </c>
      <c r="AI192" s="104">
        <v>0</v>
      </c>
      <c r="AJ192" s="103" t="s">
        <v>43</v>
      </c>
      <c r="AK192" s="104">
        <v>143026</v>
      </c>
    </row>
    <row r="193" spans="1:37" ht="20.100000000000001" customHeight="1" x14ac:dyDescent="0.2">
      <c r="A193" s="53" t="s">
        <v>1450</v>
      </c>
      <c r="B193" s="53"/>
      <c r="C193" s="53" t="s">
        <v>1451</v>
      </c>
      <c r="D193" s="53" t="s">
        <v>43</v>
      </c>
      <c r="E193" s="54">
        <v>38818.29</v>
      </c>
      <c r="F193" s="54">
        <v>0</v>
      </c>
      <c r="G193" s="54">
        <v>0</v>
      </c>
      <c r="H193" s="53" t="s">
        <v>43</v>
      </c>
      <c r="I193" s="54">
        <v>38818.29</v>
      </c>
      <c r="K193" s="96" t="s">
        <v>1448</v>
      </c>
      <c r="L193" s="96" t="s">
        <v>1449</v>
      </c>
      <c r="M193" s="96"/>
      <c r="N193" s="96" t="s">
        <v>43</v>
      </c>
      <c r="O193" s="97">
        <v>320.33999999999997</v>
      </c>
      <c r="P193" s="97">
        <v>0</v>
      </c>
      <c r="Q193" s="97">
        <v>0</v>
      </c>
      <c r="R193" s="96" t="s">
        <v>43</v>
      </c>
      <c r="T193" s="108" t="s">
        <v>1448</v>
      </c>
      <c r="U193" s="108" t="s">
        <v>1449</v>
      </c>
      <c r="V193" s="108"/>
      <c r="W193" s="108" t="s">
        <v>43</v>
      </c>
      <c r="X193" s="109">
        <v>320.33999999999997</v>
      </c>
      <c r="Y193" s="109">
        <v>0</v>
      </c>
      <c r="Z193" s="109">
        <v>0</v>
      </c>
      <c r="AA193" s="108" t="s">
        <v>43</v>
      </c>
      <c r="AC193" s="103" t="s">
        <v>1444</v>
      </c>
      <c r="AD193" s="103" t="s">
        <v>1445</v>
      </c>
      <c r="AE193" s="103"/>
      <c r="AF193" s="103" t="s">
        <v>43</v>
      </c>
      <c r="AG193" s="104">
        <v>419.48</v>
      </c>
      <c r="AH193" s="104">
        <v>0</v>
      </c>
      <c r="AI193" s="104">
        <v>0</v>
      </c>
      <c r="AJ193" s="103" t="s">
        <v>43</v>
      </c>
      <c r="AK193" s="104">
        <v>419.48</v>
      </c>
    </row>
    <row r="194" spans="1:37" ht="20.100000000000001" customHeight="1" x14ac:dyDescent="0.2">
      <c r="A194" s="53" t="s">
        <v>1452</v>
      </c>
      <c r="B194" s="53"/>
      <c r="C194" s="53" t="s">
        <v>1453</v>
      </c>
      <c r="D194" s="53" t="s">
        <v>43</v>
      </c>
      <c r="E194" s="54">
        <v>15017.49</v>
      </c>
      <c r="F194" s="54">
        <v>0</v>
      </c>
      <c r="G194" s="54">
        <v>0</v>
      </c>
      <c r="H194" s="53" t="s">
        <v>43</v>
      </c>
      <c r="I194" s="54">
        <v>15017.49</v>
      </c>
      <c r="K194" s="96" t="s">
        <v>1450</v>
      </c>
      <c r="L194" s="96" t="s">
        <v>1451</v>
      </c>
      <c r="M194" s="96"/>
      <c r="N194" s="96" t="s">
        <v>43</v>
      </c>
      <c r="O194" s="97">
        <v>38818.29</v>
      </c>
      <c r="P194" s="97">
        <v>0</v>
      </c>
      <c r="Q194" s="97">
        <v>0</v>
      </c>
      <c r="R194" s="96" t="s">
        <v>43</v>
      </c>
      <c r="T194" s="108" t="s">
        <v>1450</v>
      </c>
      <c r="U194" s="108" t="s">
        <v>1451</v>
      </c>
      <c r="V194" s="108"/>
      <c r="W194" s="108" t="s">
        <v>43</v>
      </c>
      <c r="X194" s="109">
        <v>38818.29</v>
      </c>
      <c r="Y194" s="109">
        <v>0</v>
      </c>
      <c r="Z194" s="109">
        <v>0</v>
      </c>
      <c r="AA194" s="108" t="s">
        <v>43</v>
      </c>
      <c r="AC194" s="103" t="s">
        <v>1446</v>
      </c>
      <c r="AD194" s="103" t="s">
        <v>1447</v>
      </c>
      <c r="AE194" s="103"/>
      <c r="AF194" s="103" t="s">
        <v>43</v>
      </c>
      <c r="AG194" s="104">
        <v>161565.18</v>
      </c>
      <c r="AH194" s="104">
        <v>0</v>
      </c>
      <c r="AI194" s="104">
        <v>0</v>
      </c>
      <c r="AJ194" s="103" t="s">
        <v>43</v>
      </c>
      <c r="AK194" s="104">
        <v>161565.18</v>
      </c>
    </row>
    <row r="195" spans="1:37" ht="20.100000000000001" customHeight="1" x14ac:dyDescent="0.2">
      <c r="A195" s="53" t="s">
        <v>1454</v>
      </c>
      <c r="B195" s="53"/>
      <c r="C195" s="53" t="s">
        <v>1455</v>
      </c>
      <c r="D195" s="53" t="s">
        <v>43</v>
      </c>
      <c r="E195" s="54">
        <v>23800.799999999999</v>
      </c>
      <c r="F195" s="54">
        <v>0</v>
      </c>
      <c r="G195" s="54">
        <v>0</v>
      </c>
      <c r="H195" s="53" t="s">
        <v>43</v>
      </c>
      <c r="I195" s="54">
        <v>23800.799999999999</v>
      </c>
      <c r="K195" s="96" t="s">
        <v>1452</v>
      </c>
      <c r="L195" s="96" t="s">
        <v>1453</v>
      </c>
      <c r="M195" s="96"/>
      <c r="N195" s="96" t="s">
        <v>43</v>
      </c>
      <c r="O195" s="97">
        <v>15017.49</v>
      </c>
      <c r="P195" s="97">
        <v>0</v>
      </c>
      <c r="Q195" s="97">
        <v>0</v>
      </c>
      <c r="R195" s="96" t="s">
        <v>43</v>
      </c>
      <c r="T195" s="108" t="s">
        <v>1452</v>
      </c>
      <c r="U195" s="108" t="s">
        <v>1453</v>
      </c>
      <c r="V195" s="108"/>
      <c r="W195" s="108" t="s">
        <v>43</v>
      </c>
      <c r="X195" s="109">
        <v>15017.49</v>
      </c>
      <c r="Y195" s="109">
        <v>0</v>
      </c>
      <c r="Z195" s="109">
        <v>0</v>
      </c>
      <c r="AA195" s="108" t="s">
        <v>43</v>
      </c>
      <c r="AC195" s="103" t="s">
        <v>1448</v>
      </c>
      <c r="AD195" s="103" t="s">
        <v>1449</v>
      </c>
      <c r="AE195" s="103"/>
      <c r="AF195" s="103" t="s">
        <v>43</v>
      </c>
      <c r="AG195" s="104">
        <v>320.33999999999997</v>
      </c>
      <c r="AH195" s="104">
        <v>0</v>
      </c>
      <c r="AI195" s="104">
        <v>0</v>
      </c>
      <c r="AJ195" s="103" t="s">
        <v>43</v>
      </c>
      <c r="AK195" s="104">
        <v>320.33999999999997</v>
      </c>
    </row>
    <row r="196" spans="1:37" ht="20.100000000000001" customHeight="1" x14ac:dyDescent="0.2">
      <c r="A196" s="53" t="s">
        <v>1456</v>
      </c>
      <c r="B196" s="53"/>
      <c r="C196" s="53" t="s">
        <v>1457</v>
      </c>
      <c r="D196" s="53" t="s">
        <v>43</v>
      </c>
      <c r="E196" s="54">
        <v>6121.29</v>
      </c>
      <c r="F196" s="54">
        <v>0</v>
      </c>
      <c r="G196" s="54">
        <v>0</v>
      </c>
      <c r="H196" s="53" t="s">
        <v>43</v>
      </c>
      <c r="I196" s="54">
        <v>6121.29</v>
      </c>
      <c r="K196" s="96" t="s">
        <v>1454</v>
      </c>
      <c r="L196" s="96" t="s">
        <v>1455</v>
      </c>
      <c r="M196" s="96"/>
      <c r="N196" s="96" t="s">
        <v>43</v>
      </c>
      <c r="O196" s="97">
        <v>23800.799999999999</v>
      </c>
      <c r="P196" s="97">
        <v>0</v>
      </c>
      <c r="Q196" s="97">
        <v>0</v>
      </c>
      <c r="R196" s="96" t="s">
        <v>43</v>
      </c>
      <c r="T196" s="108" t="s">
        <v>1454</v>
      </c>
      <c r="U196" s="108" t="s">
        <v>1455</v>
      </c>
      <c r="V196" s="108"/>
      <c r="W196" s="108" t="s">
        <v>43</v>
      </c>
      <c r="X196" s="109">
        <v>23800.799999999999</v>
      </c>
      <c r="Y196" s="109">
        <v>0</v>
      </c>
      <c r="Z196" s="109">
        <v>0</v>
      </c>
      <c r="AA196" s="108" t="s">
        <v>43</v>
      </c>
      <c r="AC196" s="103" t="s">
        <v>1450</v>
      </c>
      <c r="AD196" s="103" t="s">
        <v>1451</v>
      </c>
      <c r="AE196" s="103"/>
      <c r="AF196" s="103" t="s">
        <v>43</v>
      </c>
      <c r="AG196" s="104">
        <v>38818.29</v>
      </c>
      <c r="AH196" s="104">
        <v>0</v>
      </c>
      <c r="AI196" s="104">
        <v>0</v>
      </c>
      <c r="AJ196" s="103" t="s">
        <v>43</v>
      </c>
      <c r="AK196" s="104">
        <v>38818.29</v>
      </c>
    </row>
    <row r="197" spans="1:37" ht="20.100000000000001" customHeight="1" x14ac:dyDescent="0.2">
      <c r="A197" s="53" t="s">
        <v>1458</v>
      </c>
      <c r="B197" s="53"/>
      <c r="C197" s="53" t="s">
        <v>1459</v>
      </c>
      <c r="D197" s="53" t="s">
        <v>43</v>
      </c>
      <c r="E197" s="54">
        <v>5297.23</v>
      </c>
      <c r="F197" s="54">
        <v>0</v>
      </c>
      <c r="G197" s="54">
        <v>0</v>
      </c>
      <c r="H197" s="53" t="s">
        <v>43</v>
      </c>
      <c r="I197" s="54">
        <v>5297.23</v>
      </c>
      <c r="K197" s="96" t="s">
        <v>1456</v>
      </c>
      <c r="L197" s="96" t="s">
        <v>1457</v>
      </c>
      <c r="M197" s="96"/>
      <c r="N197" s="96" t="s">
        <v>43</v>
      </c>
      <c r="O197" s="97">
        <v>6121.29</v>
      </c>
      <c r="P197" s="97">
        <v>0</v>
      </c>
      <c r="Q197" s="97">
        <v>0</v>
      </c>
      <c r="R197" s="96" t="s">
        <v>43</v>
      </c>
      <c r="T197" s="108" t="s">
        <v>1456</v>
      </c>
      <c r="U197" s="108" t="s">
        <v>1457</v>
      </c>
      <c r="V197" s="108"/>
      <c r="W197" s="108" t="s">
        <v>43</v>
      </c>
      <c r="X197" s="109">
        <v>6121.29</v>
      </c>
      <c r="Y197" s="109">
        <v>0</v>
      </c>
      <c r="Z197" s="109">
        <v>0</v>
      </c>
      <c r="AA197" s="108" t="s">
        <v>43</v>
      </c>
      <c r="AC197" s="103" t="s">
        <v>1452</v>
      </c>
      <c r="AD197" s="103" t="s">
        <v>1453</v>
      </c>
      <c r="AE197" s="103"/>
      <c r="AF197" s="103" t="s">
        <v>43</v>
      </c>
      <c r="AG197" s="104">
        <v>15017.49</v>
      </c>
      <c r="AH197" s="104">
        <v>0</v>
      </c>
      <c r="AI197" s="104">
        <v>0</v>
      </c>
      <c r="AJ197" s="103" t="s">
        <v>43</v>
      </c>
      <c r="AK197" s="104">
        <v>15017.49</v>
      </c>
    </row>
    <row r="198" spans="1:37" ht="20.100000000000001" customHeight="1" x14ac:dyDescent="0.2">
      <c r="A198" s="53" t="s">
        <v>1460</v>
      </c>
      <c r="B198" s="53"/>
      <c r="C198" s="53" t="s">
        <v>1461</v>
      </c>
      <c r="D198" s="53" t="s">
        <v>43</v>
      </c>
      <c r="E198" s="54">
        <v>824.06</v>
      </c>
      <c r="F198" s="54">
        <v>0</v>
      </c>
      <c r="G198" s="54">
        <v>0</v>
      </c>
      <c r="H198" s="53" t="s">
        <v>43</v>
      </c>
      <c r="I198" s="54">
        <v>824.06</v>
      </c>
      <c r="K198" s="96" t="s">
        <v>1458</v>
      </c>
      <c r="L198" s="96" t="s">
        <v>1459</v>
      </c>
      <c r="M198" s="96"/>
      <c r="N198" s="96" t="s">
        <v>43</v>
      </c>
      <c r="O198" s="97">
        <v>5297.23</v>
      </c>
      <c r="P198" s="97">
        <v>0</v>
      </c>
      <c r="Q198" s="97">
        <v>0</v>
      </c>
      <c r="R198" s="96" t="s">
        <v>43</v>
      </c>
      <c r="T198" s="108" t="s">
        <v>1458</v>
      </c>
      <c r="U198" s="108" t="s">
        <v>1459</v>
      </c>
      <c r="V198" s="108"/>
      <c r="W198" s="108" t="s">
        <v>43</v>
      </c>
      <c r="X198" s="109">
        <v>5297.23</v>
      </c>
      <c r="Y198" s="109">
        <v>0</v>
      </c>
      <c r="Z198" s="109">
        <v>0</v>
      </c>
      <c r="AA198" s="108" t="s">
        <v>43</v>
      </c>
      <c r="AC198" s="103" t="s">
        <v>1454</v>
      </c>
      <c r="AD198" s="103" t="s">
        <v>1455</v>
      </c>
      <c r="AE198" s="103"/>
      <c r="AF198" s="103" t="s">
        <v>43</v>
      </c>
      <c r="AG198" s="104">
        <v>23800.799999999999</v>
      </c>
      <c r="AH198" s="104">
        <v>0</v>
      </c>
      <c r="AI198" s="104">
        <v>0</v>
      </c>
      <c r="AJ198" s="103" t="s">
        <v>43</v>
      </c>
      <c r="AK198" s="104">
        <v>23800.799999999999</v>
      </c>
    </row>
    <row r="199" spans="1:37" ht="20.100000000000001" customHeight="1" x14ac:dyDescent="0.2">
      <c r="A199" s="53" t="s">
        <v>1462</v>
      </c>
      <c r="B199" s="53"/>
      <c r="C199" s="53" t="s">
        <v>1463</v>
      </c>
      <c r="D199" s="53" t="s">
        <v>43</v>
      </c>
      <c r="E199" s="54">
        <v>77236.649999999994</v>
      </c>
      <c r="F199" s="54">
        <v>0</v>
      </c>
      <c r="G199" s="54">
        <v>20368.759999999998</v>
      </c>
      <c r="H199" s="53" t="s">
        <v>43</v>
      </c>
      <c r="I199" s="54">
        <v>97605.41</v>
      </c>
      <c r="K199" s="96" t="s">
        <v>1460</v>
      </c>
      <c r="L199" s="96" t="s">
        <v>1461</v>
      </c>
      <c r="M199" s="96"/>
      <c r="N199" s="96" t="s">
        <v>43</v>
      </c>
      <c r="O199" s="97">
        <v>824.06</v>
      </c>
      <c r="P199" s="97">
        <v>0</v>
      </c>
      <c r="Q199" s="97">
        <v>0</v>
      </c>
      <c r="R199" s="96" t="s">
        <v>43</v>
      </c>
      <c r="T199" s="108" t="s">
        <v>1460</v>
      </c>
      <c r="U199" s="108" t="s">
        <v>1461</v>
      </c>
      <c r="V199" s="108"/>
      <c r="W199" s="108" t="s">
        <v>43</v>
      </c>
      <c r="X199" s="109">
        <v>824.06</v>
      </c>
      <c r="Y199" s="109">
        <v>0</v>
      </c>
      <c r="Z199" s="109">
        <v>0</v>
      </c>
      <c r="AA199" s="108" t="s">
        <v>43</v>
      </c>
      <c r="AC199" s="103" t="s">
        <v>1456</v>
      </c>
      <c r="AD199" s="103" t="s">
        <v>1457</v>
      </c>
      <c r="AE199" s="103"/>
      <c r="AF199" s="103" t="s">
        <v>43</v>
      </c>
      <c r="AG199" s="104">
        <v>6121.29</v>
      </c>
      <c r="AH199" s="104">
        <v>0</v>
      </c>
      <c r="AI199" s="104">
        <v>0</v>
      </c>
      <c r="AJ199" s="103" t="s">
        <v>43</v>
      </c>
      <c r="AK199" s="104">
        <v>6121.29</v>
      </c>
    </row>
    <row r="200" spans="1:37" ht="20.100000000000001" customHeight="1" x14ac:dyDescent="0.2">
      <c r="A200" s="53" t="s">
        <v>1464</v>
      </c>
      <c r="B200" s="53"/>
      <c r="C200" s="53" t="s">
        <v>1465</v>
      </c>
      <c r="D200" s="53" t="s">
        <v>43</v>
      </c>
      <c r="E200" s="92">
        <v>-1804114.84</v>
      </c>
      <c r="F200" s="54">
        <v>15544</v>
      </c>
      <c r="G200" s="54">
        <v>0</v>
      </c>
      <c r="H200" s="53" t="s">
        <v>43</v>
      </c>
      <c r="I200" s="92">
        <v>-1819658.84</v>
      </c>
      <c r="K200" s="96" t="s">
        <v>1462</v>
      </c>
      <c r="L200" s="96" t="s">
        <v>1463</v>
      </c>
      <c r="M200" s="96"/>
      <c r="N200" s="96" t="s">
        <v>43</v>
      </c>
      <c r="O200" s="97">
        <v>77236.649999999994</v>
      </c>
      <c r="P200" s="97">
        <v>0</v>
      </c>
      <c r="Q200" s="97">
        <v>22946.04</v>
      </c>
      <c r="R200" s="96" t="s">
        <v>43</v>
      </c>
      <c r="T200" s="108" t="s">
        <v>1462</v>
      </c>
      <c r="U200" s="108" t="s">
        <v>1463</v>
      </c>
      <c r="V200" s="108"/>
      <c r="W200" s="108" t="s">
        <v>43</v>
      </c>
      <c r="X200" s="109">
        <v>77236.649999999994</v>
      </c>
      <c r="Y200" s="109">
        <v>0</v>
      </c>
      <c r="Z200" s="109">
        <v>30844.89</v>
      </c>
      <c r="AA200" s="108" t="s">
        <v>43</v>
      </c>
      <c r="AC200" s="103" t="s">
        <v>1458</v>
      </c>
      <c r="AD200" s="103" t="s">
        <v>1459</v>
      </c>
      <c r="AE200" s="103"/>
      <c r="AF200" s="103" t="s">
        <v>43</v>
      </c>
      <c r="AG200" s="104">
        <v>5297.23</v>
      </c>
      <c r="AH200" s="104">
        <v>0</v>
      </c>
      <c r="AI200" s="104">
        <v>0</v>
      </c>
      <c r="AJ200" s="103" t="s">
        <v>43</v>
      </c>
      <c r="AK200" s="104">
        <v>5297.23</v>
      </c>
    </row>
    <row r="201" spans="1:37" ht="20.100000000000001" customHeight="1" x14ac:dyDescent="0.2">
      <c r="A201" s="51" t="s">
        <v>1466</v>
      </c>
      <c r="B201" s="51"/>
      <c r="C201" s="51" t="s">
        <v>1465</v>
      </c>
      <c r="D201" s="51" t="s">
        <v>43</v>
      </c>
      <c r="E201" s="52">
        <v>133420</v>
      </c>
      <c r="F201" s="52">
        <v>0</v>
      </c>
      <c r="G201" s="52">
        <v>0</v>
      </c>
      <c r="H201" s="51" t="s">
        <v>43</v>
      </c>
      <c r="I201" s="52">
        <v>133420</v>
      </c>
      <c r="K201" s="96" t="s">
        <v>1464</v>
      </c>
      <c r="L201" s="96" t="s">
        <v>1465</v>
      </c>
      <c r="M201" s="96"/>
      <c r="N201" s="96" t="s">
        <v>43</v>
      </c>
      <c r="O201" s="100">
        <v>-1804114.84</v>
      </c>
      <c r="P201" s="97">
        <v>15544</v>
      </c>
      <c r="Q201" s="97">
        <v>0</v>
      </c>
      <c r="R201" s="96" t="s">
        <v>43</v>
      </c>
      <c r="T201" s="108" t="s">
        <v>1464</v>
      </c>
      <c r="U201" s="108" t="s">
        <v>1465</v>
      </c>
      <c r="V201" s="108"/>
      <c r="W201" s="108" t="s">
        <v>43</v>
      </c>
      <c r="X201" s="111">
        <v>-2396135.98</v>
      </c>
      <c r="Y201" s="109">
        <v>15544</v>
      </c>
      <c r="Z201" s="109">
        <v>0</v>
      </c>
      <c r="AA201" s="108" t="s">
        <v>43</v>
      </c>
      <c r="AC201" s="103" t="s">
        <v>1460</v>
      </c>
      <c r="AD201" s="103" t="s">
        <v>1461</v>
      </c>
      <c r="AE201" s="103"/>
      <c r="AF201" s="103" t="s">
        <v>43</v>
      </c>
      <c r="AG201" s="104">
        <v>824.06</v>
      </c>
      <c r="AH201" s="104">
        <v>0</v>
      </c>
      <c r="AI201" s="104">
        <v>0</v>
      </c>
      <c r="AJ201" s="103" t="s">
        <v>43</v>
      </c>
      <c r="AK201" s="104">
        <v>824.06</v>
      </c>
    </row>
    <row r="202" spans="1:37" ht="20.100000000000001" customHeight="1" x14ac:dyDescent="0.2">
      <c r="A202" s="53" t="s">
        <v>1467</v>
      </c>
      <c r="B202" s="53"/>
      <c r="C202" s="53" t="s">
        <v>1468</v>
      </c>
      <c r="D202" s="53" t="s">
        <v>43</v>
      </c>
      <c r="E202" s="54">
        <v>133420</v>
      </c>
      <c r="F202" s="54">
        <v>0</v>
      </c>
      <c r="G202" s="54">
        <v>0</v>
      </c>
      <c r="H202" s="53" t="s">
        <v>43</v>
      </c>
      <c r="I202" s="54">
        <v>133420</v>
      </c>
      <c r="K202" s="98" t="s">
        <v>1466</v>
      </c>
      <c r="L202" s="98" t="s">
        <v>1465</v>
      </c>
      <c r="M202" s="98"/>
      <c r="N202" s="98" t="s">
        <v>43</v>
      </c>
      <c r="O202" s="99">
        <v>133420</v>
      </c>
      <c r="P202" s="99">
        <v>0</v>
      </c>
      <c r="Q202" s="99">
        <v>0</v>
      </c>
      <c r="R202" s="98" t="s">
        <v>43</v>
      </c>
      <c r="T202" s="107" t="s">
        <v>1466</v>
      </c>
      <c r="U202" s="107" t="s">
        <v>1465</v>
      </c>
      <c r="V202" s="107"/>
      <c r="W202" s="107" t="s">
        <v>43</v>
      </c>
      <c r="X202" s="110">
        <v>133420</v>
      </c>
      <c r="Y202" s="110">
        <v>0</v>
      </c>
      <c r="Z202" s="110">
        <v>0</v>
      </c>
      <c r="AA202" s="107" t="s">
        <v>43</v>
      </c>
      <c r="AC202" s="103" t="s">
        <v>1462</v>
      </c>
      <c r="AD202" s="103" t="s">
        <v>1463</v>
      </c>
      <c r="AE202" s="103"/>
      <c r="AF202" s="103" t="s">
        <v>43</v>
      </c>
      <c r="AG202" s="104">
        <v>108081.54</v>
      </c>
      <c r="AH202" s="104">
        <v>0</v>
      </c>
      <c r="AI202" s="104">
        <v>12023.74</v>
      </c>
      <c r="AJ202" s="103" t="s">
        <v>43</v>
      </c>
      <c r="AK202" s="104">
        <v>120105.28</v>
      </c>
    </row>
    <row r="203" spans="1:37" ht="20.100000000000001" customHeight="1" x14ac:dyDescent="0.2">
      <c r="A203" s="51" t="s">
        <v>1469</v>
      </c>
      <c r="B203" s="51"/>
      <c r="C203" s="51" t="s">
        <v>1470</v>
      </c>
      <c r="D203" s="51" t="s">
        <v>43</v>
      </c>
      <c r="E203" s="93">
        <v>-5150614.75</v>
      </c>
      <c r="F203" s="52">
        <v>15544</v>
      </c>
      <c r="G203" s="52">
        <v>0</v>
      </c>
      <c r="H203" s="51" t="s">
        <v>43</v>
      </c>
      <c r="I203" s="93">
        <v>-5166158.75</v>
      </c>
      <c r="K203" s="96" t="s">
        <v>1467</v>
      </c>
      <c r="L203" s="96" t="s">
        <v>1468</v>
      </c>
      <c r="M203" s="96"/>
      <c r="N203" s="96" t="s">
        <v>43</v>
      </c>
      <c r="O203" s="97">
        <v>133420</v>
      </c>
      <c r="P203" s="97">
        <v>0</v>
      </c>
      <c r="Q203" s="97">
        <v>0</v>
      </c>
      <c r="R203" s="96" t="s">
        <v>43</v>
      </c>
      <c r="T203" s="108" t="s">
        <v>1467</v>
      </c>
      <c r="U203" s="108" t="s">
        <v>1468</v>
      </c>
      <c r="V203" s="108"/>
      <c r="W203" s="108" t="s">
        <v>43</v>
      </c>
      <c r="X203" s="109">
        <v>133420</v>
      </c>
      <c r="Y203" s="109">
        <v>0</v>
      </c>
      <c r="Z203" s="109">
        <v>0</v>
      </c>
      <c r="AA203" s="108" t="s">
        <v>43</v>
      </c>
      <c r="AC203" s="103" t="s">
        <v>1464</v>
      </c>
      <c r="AD203" s="103" t="s">
        <v>1465</v>
      </c>
      <c r="AE203" s="103"/>
      <c r="AF203" s="103" t="s">
        <v>43</v>
      </c>
      <c r="AG203" s="115">
        <v>-2411679.98</v>
      </c>
      <c r="AH203" s="104">
        <v>0</v>
      </c>
      <c r="AI203" s="104">
        <v>0</v>
      </c>
      <c r="AJ203" s="103" t="s">
        <v>43</v>
      </c>
      <c r="AK203" s="115">
        <v>-2411679.98</v>
      </c>
    </row>
    <row r="204" spans="1:37" ht="20.100000000000001" customHeight="1" x14ac:dyDescent="0.2">
      <c r="A204" s="53" t="s">
        <v>1471</v>
      </c>
      <c r="B204" s="53"/>
      <c r="C204" s="53" t="s">
        <v>1472</v>
      </c>
      <c r="D204" s="53" t="s">
        <v>43</v>
      </c>
      <c r="E204" s="92">
        <v>-5150614.75</v>
      </c>
      <c r="F204" s="54">
        <v>15544</v>
      </c>
      <c r="G204" s="54">
        <v>0</v>
      </c>
      <c r="H204" s="53" t="s">
        <v>43</v>
      </c>
      <c r="I204" s="92">
        <v>-5166158.75</v>
      </c>
      <c r="K204" s="98" t="s">
        <v>1469</v>
      </c>
      <c r="L204" s="98" t="s">
        <v>1470</v>
      </c>
      <c r="M204" s="98"/>
      <c r="N204" s="98" t="s">
        <v>43</v>
      </c>
      <c r="O204" s="101">
        <v>-5150614.75</v>
      </c>
      <c r="P204" s="99">
        <v>15544</v>
      </c>
      <c r="Q204" s="99">
        <v>0</v>
      </c>
      <c r="R204" s="98" t="s">
        <v>43</v>
      </c>
      <c r="T204" s="107" t="s">
        <v>1469</v>
      </c>
      <c r="U204" s="107" t="s">
        <v>1470</v>
      </c>
      <c r="V204" s="107"/>
      <c r="W204" s="107" t="s">
        <v>43</v>
      </c>
      <c r="X204" s="112">
        <v>-5742635.8899999997</v>
      </c>
      <c r="Y204" s="110">
        <v>15544</v>
      </c>
      <c r="Z204" s="110">
        <v>0</v>
      </c>
      <c r="AA204" s="107" t="s">
        <v>43</v>
      </c>
      <c r="AC204" s="113" t="s">
        <v>1466</v>
      </c>
      <c r="AD204" s="113" t="s">
        <v>1465</v>
      </c>
      <c r="AE204" s="113"/>
      <c r="AF204" s="113" t="s">
        <v>43</v>
      </c>
      <c r="AG204" s="114">
        <v>133420</v>
      </c>
      <c r="AH204" s="114">
        <v>0</v>
      </c>
      <c r="AI204" s="114">
        <v>0</v>
      </c>
      <c r="AJ204" s="113" t="s">
        <v>43</v>
      </c>
      <c r="AK204" s="114">
        <v>133420</v>
      </c>
    </row>
    <row r="205" spans="1:37" ht="20.100000000000001" customHeight="1" x14ac:dyDescent="0.2">
      <c r="A205" s="51" t="s">
        <v>1473</v>
      </c>
      <c r="B205" s="51"/>
      <c r="C205" s="51" t="s">
        <v>17</v>
      </c>
      <c r="D205" s="51" t="s">
        <v>43</v>
      </c>
      <c r="E205" s="52">
        <v>3213079.91</v>
      </c>
      <c r="F205" s="52">
        <v>0</v>
      </c>
      <c r="G205" s="52">
        <v>0</v>
      </c>
      <c r="H205" s="51" t="s">
        <v>43</v>
      </c>
      <c r="I205" s="52">
        <v>3213079.91</v>
      </c>
      <c r="K205" s="96" t="s">
        <v>1471</v>
      </c>
      <c r="L205" s="96" t="s">
        <v>1472</v>
      </c>
      <c r="M205" s="96"/>
      <c r="N205" s="96" t="s">
        <v>43</v>
      </c>
      <c r="O205" s="100">
        <v>-5150614.75</v>
      </c>
      <c r="P205" s="97">
        <v>15544</v>
      </c>
      <c r="Q205" s="97">
        <v>0</v>
      </c>
      <c r="R205" s="96" t="s">
        <v>43</v>
      </c>
      <c r="T205" s="108" t="s">
        <v>1471</v>
      </c>
      <c r="U205" s="108" t="s">
        <v>1472</v>
      </c>
      <c r="V205" s="108"/>
      <c r="W205" s="108" t="s">
        <v>43</v>
      </c>
      <c r="X205" s="111">
        <v>-5742635.8899999997</v>
      </c>
      <c r="Y205" s="109">
        <v>15544</v>
      </c>
      <c r="Z205" s="109">
        <v>0</v>
      </c>
      <c r="AA205" s="108" t="s">
        <v>43</v>
      </c>
      <c r="AC205" s="103" t="s">
        <v>1467</v>
      </c>
      <c r="AD205" s="103" t="s">
        <v>1468</v>
      </c>
      <c r="AE205" s="103"/>
      <c r="AF205" s="103" t="s">
        <v>43</v>
      </c>
      <c r="AG205" s="104">
        <v>133420</v>
      </c>
      <c r="AH205" s="104">
        <v>0</v>
      </c>
      <c r="AI205" s="104">
        <v>0</v>
      </c>
      <c r="AJ205" s="103" t="s">
        <v>43</v>
      </c>
      <c r="AK205" s="104">
        <v>133420</v>
      </c>
    </row>
    <row r="206" spans="1:37" ht="20.100000000000001" customHeight="1" x14ac:dyDescent="0.2">
      <c r="A206" s="53" t="s">
        <v>1474</v>
      </c>
      <c r="B206" s="53"/>
      <c r="C206" s="53" t="s">
        <v>1475</v>
      </c>
      <c r="D206" s="53" t="s">
        <v>43</v>
      </c>
      <c r="E206" s="54">
        <v>3213079.91</v>
      </c>
      <c r="F206" s="54">
        <v>0</v>
      </c>
      <c r="G206" s="54">
        <v>0</v>
      </c>
      <c r="H206" s="53" t="s">
        <v>43</v>
      </c>
      <c r="I206" s="54">
        <v>3213079.91</v>
      </c>
      <c r="K206" s="98" t="s">
        <v>1473</v>
      </c>
      <c r="L206" s="98" t="s">
        <v>17</v>
      </c>
      <c r="M206" s="98"/>
      <c r="N206" s="98" t="s">
        <v>43</v>
      </c>
      <c r="O206" s="99">
        <v>3213079.91</v>
      </c>
      <c r="P206" s="99">
        <v>0</v>
      </c>
      <c r="Q206" s="99">
        <v>0</v>
      </c>
      <c r="R206" s="98" t="s">
        <v>43</v>
      </c>
      <c r="T206" s="107" t="s">
        <v>1473</v>
      </c>
      <c r="U206" s="107" t="s">
        <v>17</v>
      </c>
      <c r="V206" s="107"/>
      <c r="W206" s="107" t="s">
        <v>43</v>
      </c>
      <c r="X206" s="110">
        <v>3213079.91</v>
      </c>
      <c r="Y206" s="110">
        <v>0</v>
      </c>
      <c r="Z206" s="110">
        <v>0</v>
      </c>
      <c r="AA206" s="107" t="s">
        <v>43</v>
      </c>
      <c r="AC206" s="113" t="s">
        <v>1469</v>
      </c>
      <c r="AD206" s="113" t="s">
        <v>1470</v>
      </c>
      <c r="AE206" s="113"/>
      <c r="AF206" s="113" t="s">
        <v>43</v>
      </c>
      <c r="AG206" s="116">
        <v>-5758179.8899999997</v>
      </c>
      <c r="AH206" s="114">
        <v>0</v>
      </c>
      <c r="AI206" s="114">
        <v>0</v>
      </c>
      <c r="AJ206" s="113" t="s">
        <v>43</v>
      </c>
      <c r="AK206" s="116">
        <v>-5758179.8899999997</v>
      </c>
    </row>
    <row r="207" spans="1:37" ht="20.100000000000001" customHeight="1" x14ac:dyDescent="0.2">
      <c r="A207" s="53" t="s">
        <v>1476</v>
      </c>
      <c r="B207" s="53"/>
      <c r="C207" s="53" t="s">
        <v>1477</v>
      </c>
      <c r="D207" s="53" t="s">
        <v>43</v>
      </c>
      <c r="E207" s="54">
        <v>0</v>
      </c>
      <c r="F207" s="54">
        <v>0</v>
      </c>
      <c r="G207" s="54">
        <v>571894.30000000005</v>
      </c>
      <c r="H207" s="53" t="s">
        <v>43</v>
      </c>
      <c r="I207" s="54">
        <v>571894.30000000005</v>
      </c>
      <c r="K207" s="96" t="s">
        <v>1474</v>
      </c>
      <c r="L207" s="96" t="s">
        <v>1475</v>
      </c>
      <c r="M207" s="96"/>
      <c r="N207" s="96" t="s">
        <v>43</v>
      </c>
      <c r="O207" s="97">
        <v>3213079.91</v>
      </c>
      <c r="P207" s="97">
        <v>0</v>
      </c>
      <c r="Q207" s="97">
        <v>0</v>
      </c>
      <c r="R207" s="96" t="s">
        <v>43</v>
      </c>
      <c r="T207" s="108" t="s">
        <v>1474</v>
      </c>
      <c r="U207" s="108" t="s">
        <v>1475</v>
      </c>
      <c r="V207" s="108"/>
      <c r="W207" s="108" t="s">
        <v>43</v>
      </c>
      <c r="X207" s="109">
        <v>3213079.91</v>
      </c>
      <c r="Y207" s="109">
        <v>0</v>
      </c>
      <c r="Z207" s="109">
        <v>0</v>
      </c>
      <c r="AA207" s="108" t="s">
        <v>43</v>
      </c>
      <c r="AC207" s="103" t="s">
        <v>1471</v>
      </c>
      <c r="AD207" s="103" t="s">
        <v>1472</v>
      </c>
      <c r="AE207" s="103"/>
      <c r="AF207" s="103" t="s">
        <v>43</v>
      </c>
      <c r="AG207" s="115">
        <v>-5758179.8899999997</v>
      </c>
      <c r="AH207" s="104">
        <v>0</v>
      </c>
      <c r="AI207" s="104">
        <v>0</v>
      </c>
      <c r="AJ207" s="103" t="s">
        <v>43</v>
      </c>
      <c r="AK207" s="115">
        <v>-5758179.8899999997</v>
      </c>
    </row>
    <row r="208" spans="1:37" ht="20.100000000000001" customHeight="1" x14ac:dyDescent="0.2">
      <c r="A208" s="51" t="s">
        <v>1478</v>
      </c>
      <c r="B208" s="51"/>
      <c r="C208" s="51" t="s">
        <v>1479</v>
      </c>
      <c r="D208" s="51" t="s">
        <v>43</v>
      </c>
      <c r="E208" s="52">
        <v>0</v>
      </c>
      <c r="F208" s="52">
        <v>0</v>
      </c>
      <c r="G208" s="52">
        <v>275000</v>
      </c>
      <c r="H208" s="51" t="s">
        <v>43</v>
      </c>
      <c r="I208" s="52">
        <v>275000</v>
      </c>
      <c r="K208" s="96" t="s">
        <v>1476</v>
      </c>
      <c r="L208" s="96" t="s">
        <v>1477</v>
      </c>
      <c r="M208" s="96"/>
      <c r="N208" s="96" t="s">
        <v>43</v>
      </c>
      <c r="O208" s="97">
        <v>0</v>
      </c>
      <c r="P208" s="97">
        <v>0</v>
      </c>
      <c r="Q208" s="97">
        <v>676473.85</v>
      </c>
      <c r="R208" s="96" t="s">
        <v>43</v>
      </c>
      <c r="T208" s="108" t="s">
        <v>1476</v>
      </c>
      <c r="U208" s="108" t="s">
        <v>1477</v>
      </c>
      <c r="V208" s="108"/>
      <c r="W208" s="108" t="s">
        <v>43</v>
      </c>
      <c r="X208" s="109">
        <v>0</v>
      </c>
      <c r="Y208" s="109">
        <v>0</v>
      </c>
      <c r="Z208" s="109">
        <v>762514.84</v>
      </c>
      <c r="AA208" s="108" t="s">
        <v>43</v>
      </c>
      <c r="AC208" s="113" t="s">
        <v>1473</v>
      </c>
      <c r="AD208" s="113" t="s">
        <v>17</v>
      </c>
      <c r="AE208" s="113"/>
      <c r="AF208" s="113" t="s">
        <v>43</v>
      </c>
      <c r="AG208" s="114">
        <v>3213079.91</v>
      </c>
      <c r="AH208" s="114">
        <v>0</v>
      </c>
      <c r="AI208" s="114">
        <v>0</v>
      </c>
      <c r="AJ208" s="113" t="s">
        <v>43</v>
      </c>
      <c r="AK208" s="114">
        <v>3213079.91</v>
      </c>
    </row>
    <row r="209" spans="1:37" ht="20.100000000000001" customHeight="1" x14ac:dyDescent="0.2">
      <c r="A209" s="53" t="s">
        <v>1480</v>
      </c>
      <c r="B209" s="53"/>
      <c r="C209" s="53" t="s">
        <v>1481</v>
      </c>
      <c r="D209" s="53" t="s">
        <v>43</v>
      </c>
      <c r="E209" s="54">
        <v>0</v>
      </c>
      <c r="F209" s="54">
        <v>0</v>
      </c>
      <c r="G209" s="54">
        <v>275000</v>
      </c>
      <c r="H209" s="53" t="s">
        <v>43</v>
      </c>
      <c r="I209" s="54">
        <v>275000</v>
      </c>
      <c r="K209" s="98" t="s">
        <v>1478</v>
      </c>
      <c r="L209" s="98" t="s">
        <v>1479</v>
      </c>
      <c r="M209" s="98"/>
      <c r="N209" s="98" t="s">
        <v>43</v>
      </c>
      <c r="O209" s="99">
        <v>0</v>
      </c>
      <c r="P209" s="99">
        <v>0</v>
      </c>
      <c r="Q209" s="99">
        <v>275000</v>
      </c>
      <c r="R209" s="98" t="s">
        <v>43</v>
      </c>
      <c r="T209" s="107" t="s">
        <v>1478</v>
      </c>
      <c r="U209" s="107" t="s">
        <v>1479</v>
      </c>
      <c r="V209" s="107"/>
      <c r="W209" s="107" t="s">
        <v>43</v>
      </c>
      <c r="X209" s="110">
        <v>0</v>
      </c>
      <c r="Y209" s="110">
        <v>0</v>
      </c>
      <c r="Z209" s="110">
        <v>275000</v>
      </c>
      <c r="AA209" s="107" t="s">
        <v>43</v>
      </c>
      <c r="AC209" s="103" t="s">
        <v>1474</v>
      </c>
      <c r="AD209" s="103" t="s">
        <v>1475</v>
      </c>
      <c r="AE209" s="103"/>
      <c r="AF209" s="103" t="s">
        <v>43</v>
      </c>
      <c r="AG209" s="104">
        <v>3213079.91</v>
      </c>
      <c r="AH209" s="104">
        <v>0</v>
      </c>
      <c r="AI209" s="104">
        <v>0</v>
      </c>
      <c r="AJ209" s="103" t="s">
        <v>43</v>
      </c>
      <c r="AK209" s="104">
        <v>3213079.91</v>
      </c>
    </row>
    <row r="210" spans="1:37" ht="20.100000000000001" customHeight="1" x14ac:dyDescent="0.2">
      <c r="A210" s="53" t="s">
        <v>1482</v>
      </c>
      <c r="B210" s="53"/>
      <c r="C210" s="53" t="s">
        <v>1483</v>
      </c>
      <c r="D210" s="53" t="s">
        <v>43</v>
      </c>
      <c r="E210" s="54">
        <v>0</v>
      </c>
      <c r="F210" s="54">
        <v>0</v>
      </c>
      <c r="G210" s="54">
        <v>275000</v>
      </c>
      <c r="H210" s="53" t="s">
        <v>43</v>
      </c>
      <c r="I210" s="54">
        <v>275000</v>
      </c>
      <c r="K210" s="96" t="s">
        <v>1480</v>
      </c>
      <c r="L210" s="96" t="s">
        <v>1481</v>
      </c>
      <c r="M210" s="96"/>
      <c r="N210" s="96" t="s">
        <v>43</v>
      </c>
      <c r="O210" s="97">
        <v>0</v>
      </c>
      <c r="P210" s="97">
        <v>0</v>
      </c>
      <c r="Q210" s="97">
        <v>275000</v>
      </c>
      <c r="R210" s="96" t="s">
        <v>43</v>
      </c>
      <c r="T210" s="108" t="s">
        <v>1480</v>
      </c>
      <c r="U210" s="108" t="s">
        <v>1481</v>
      </c>
      <c r="V210" s="108"/>
      <c r="W210" s="108" t="s">
        <v>43</v>
      </c>
      <c r="X210" s="109">
        <v>0</v>
      </c>
      <c r="Y210" s="109">
        <v>0</v>
      </c>
      <c r="Z210" s="109">
        <v>275000</v>
      </c>
      <c r="AA210" s="108" t="s">
        <v>43</v>
      </c>
      <c r="AC210" s="103" t="s">
        <v>1476</v>
      </c>
      <c r="AD210" s="103" t="s">
        <v>1477</v>
      </c>
      <c r="AE210" s="103"/>
      <c r="AF210" s="103" t="s">
        <v>43</v>
      </c>
      <c r="AG210" s="104">
        <v>762514.84</v>
      </c>
      <c r="AH210" s="104">
        <v>0</v>
      </c>
      <c r="AI210" s="104">
        <v>305960.98</v>
      </c>
      <c r="AJ210" s="103" t="s">
        <v>43</v>
      </c>
      <c r="AK210" s="104">
        <v>1068475.82</v>
      </c>
    </row>
    <row r="211" spans="1:37" ht="20.100000000000001" customHeight="1" x14ac:dyDescent="0.2">
      <c r="A211" s="51" t="s">
        <v>1484</v>
      </c>
      <c r="B211" s="51"/>
      <c r="C211" s="51" t="s">
        <v>1485</v>
      </c>
      <c r="D211" s="51" t="s">
        <v>43</v>
      </c>
      <c r="E211" s="52">
        <v>0</v>
      </c>
      <c r="F211" s="52">
        <v>0</v>
      </c>
      <c r="G211" s="52">
        <v>296894.3</v>
      </c>
      <c r="H211" s="51" t="s">
        <v>43</v>
      </c>
      <c r="I211" s="52">
        <v>296894.3</v>
      </c>
      <c r="K211" s="96" t="s">
        <v>1482</v>
      </c>
      <c r="L211" s="96" t="s">
        <v>1483</v>
      </c>
      <c r="M211" s="96"/>
      <c r="N211" s="96" t="s">
        <v>43</v>
      </c>
      <c r="O211" s="97">
        <v>0</v>
      </c>
      <c r="P211" s="97">
        <v>0</v>
      </c>
      <c r="Q211" s="97">
        <v>275000</v>
      </c>
      <c r="R211" s="96" t="s">
        <v>43</v>
      </c>
      <c r="T211" s="108" t="s">
        <v>1482</v>
      </c>
      <c r="U211" s="108" t="s">
        <v>1483</v>
      </c>
      <c r="V211" s="108"/>
      <c r="W211" s="108" t="s">
        <v>43</v>
      </c>
      <c r="X211" s="109">
        <v>0</v>
      </c>
      <c r="Y211" s="109">
        <v>0</v>
      </c>
      <c r="Z211" s="109">
        <v>275000</v>
      </c>
      <c r="AA211" s="108" t="s">
        <v>43</v>
      </c>
      <c r="AC211" s="113" t="s">
        <v>1478</v>
      </c>
      <c r="AD211" s="113" t="s">
        <v>1479</v>
      </c>
      <c r="AE211" s="113"/>
      <c r="AF211" s="113" t="s">
        <v>43</v>
      </c>
      <c r="AG211" s="114">
        <v>275000</v>
      </c>
      <c r="AH211" s="114">
        <v>0</v>
      </c>
      <c r="AI211" s="114">
        <v>217220</v>
      </c>
      <c r="AJ211" s="113" t="s">
        <v>43</v>
      </c>
      <c r="AK211" s="114">
        <v>492220</v>
      </c>
    </row>
    <row r="212" spans="1:37" ht="20.100000000000001" customHeight="1" x14ac:dyDescent="0.2">
      <c r="A212" s="53" t="s">
        <v>1486</v>
      </c>
      <c r="B212" s="53"/>
      <c r="C212" s="53" t="s">
        <v>1487</v>
      </c>
      <c r="D212" s="53" t="s">
        <v>43</v>
      </c>
      <c r="E212" s="54">
        <v>0</v>
      </c>
      <c r="F212" s="54">
        <v>0</v>
      </c>
      <c r="G212" s="54">
        <v>296894.3</v>
      </c>
      <c r="H212" s="53" t="s">
        <v>43</v>
      </c>
      <c r="I212" s="54">
        <v>296894.3</v>
      </c>
      <c r="K212" s="98" t="s">
        <v>1484</v>
      </c>
      <c r="L212" s="98" t="s">
        <v>1485</v>
      </c>
      <c r="M212" s="98"/>
      <c r="N212" s="98" t="s">
        <v>43</v>
      </c>
      <c r="O212" s="99">
        <v>0</v>
      </c>
      <c r="P212" s="99">
        <v>0</v>
      </c>
      <c r="Q212" s="99">
        <v>401473.85</v>
      </c>
      <c r="R212" s="98" t="s">
        <v>43</v>
      </c>
      <c r="T212" s="107" t="s">
        <v>1484</v>
      </c>
      <c r="U212" s="107" t="s">
        <v>1485</v>
      </c>
      <c r="V212" s="107"/>
      <c r="W212" s="107" t="s">
        <v>43</v>
      </c>
      <c r="X212" s="110">
        <v>0</v>
      </c>
      <c r="Y212" s="110">
        <v>0</v>
      </c>
      <c r="Z212" s="110">
        <v>487514.84</v>
      </c>
      <c r="AA212" s="107" t="s">
        <v>43</v>
      </c>
      <c r="AC212" s="103" t="s">
        <v>1480</v>
      </c>
      <c r="AD212" s="103" t="s">
        <v>1481</v>
      </c>
      <c r="AE212" s="103"/>
      <c r="AF212" s="103" t="s">
        <v>43</v>
      </c>
      <c r="AG212" s="104">
        <v>275000</v>
      </c>
      <c r="AH212" s="104">
        <v>0</v>
      </c>
      <c r="AI212" s="104">
        <v>203720</v>
      </c>
      <c r="AJ212" s="103" t="s">
        <v>43</v>
      </c>
      <c r="AK212" s="104">
        <v>478720</v>
      </c>
    </row>
    <row r="213" spans="1:37" ht="20.100000000000001" customHeight="1" x14ac:dyDescent="0.2">
      <c r="A213" s="53" t="s">
        <v>444</v>
      </c>
      <c r="B213" s="53"/>
      <c r="C213" s="53" t="s">
        <v>445</v>
      </c>
      <c r="D213" s="54">
        <v>0</v>
      </c>
      <c r="E213" s="53" t="s">
        <v>43</v>
      </c>
      <c r="F213" s="54">
        <v>580155.98</v>
      </c>
      <c r="G213" s="54">
        <v>0</v>
      </c>
      <c r="H213" s="54">
        <v>580155.98</v>
      </c>
      <c r="I213" s="53" t="s">
        <v>43</v>
      </c>
      <c r="K213" s="96" t="s">
        <v>1486</v>
      </c>
      <c r="L213" s="96" t="s">
        <v>1487</v>
      </c>
      <c r="M213" s="96"/>
      <c r="N213" s="96" t="s">
        <v>43</v>
      </c>
      <c r="O213" s="97">
        <v>0</v>
      </c>
      <c r="P213" s="97">
        <v>0</v>
      </c>
      <c r="Q213" s="97">
        <v>401473.85</v>
      </c>
      <c r="R213" s="96" t="s">
        <v>43</v>
      </c>
      <c r="T213" s="108" t="s">
        <v>1486</v>
      </c>
      <c r="U213" s="108" t="s">
        <v>1487</v>
      </c>
      <c r="V213" s="108"/>
      <c r="W213" s="108" t="s">
        <v>43</v>
      </c>
      <c r="X213" s="109">
        <v>0</v>
      </c>
      <c r="Y213" s="109">
        <v>0</v>
      </c>
      <c r="Z213" s="109">
        <v>487514.84</v>
      </c>
      <c r="AA213" s="108" t="s">
        <v>43</v>
      </c>
      <c r="AC213" s="103" t="s">
        <v>1505</v>
      </c>
      <c r="AD213" s="103" t="s">
        <v>1506</v>
      </c>
      <c r="AE213" s="103"/>
      <c r="AF213" s="103" t="s">
        <v>43</v>
      </c>
      <c r="AG213" s="104">
        <v>0</v>
      </c>
      <c r="AH213" s="104">
        <v>0</v>
      </c>
      <c r="AI213" s="104">
        <v>3720</v>
      </c>
      <c r="AJ213" s="103" t="s">
        <v>43</v>
      </c>
      <c r="AK213" s="104">
        <v>3720</v>
      </c>
    </row>
    <row r="214" spans="1:37" ht="20.100000000000001" customHeight="1" x14ac:dyDescent="0.2">
      <c r="A214" s="51" t="s">
        <v>446</v>
      </c>
      <c r="B214" s="51"/>
      <c r="C214" s="51" t="s">
        <v>447</v>
      </c>
      <c r="D214" s="52">
        <v>0</v>
      </c>
      <c r="E214" s="51" t="s">
        <v>43</v>
      </c>
      <c r="F214" s="52">
        <v>297337.58</v>
      </c>
      <c r="G214" s="52">
        <v>0</v>
      </c>
      <c r="H214" s="52">
        <v>297337.58</v>
      </c>
      <c r="I214" s="51" t="s">
        <v>43</v>
      </c>
      <c r="K214" s="96" t="s">
        <v>444</v>
      </c>
      <c r="L214" s="96" t="s">
        <v>445</v>
      </c>
      <c r="M214" s="96"/>
      <c r="N214" s="97">
        <v>0</v>
      </c>
      <c r="O214" s="96" t="s">
        <v>43</v>
      </c>
      <c r="P214" s="97">
        <v>696191.85</v>
      </c>
      <c r="Q214" s="97">
        <v>0</v>
      </c>
      <c r="R214" s="97">
        <v>696191.85</v>
      </c>
      <c r="T214" s="108" t="s">
        <v>444</v>
      </c>
      <c r="U214" s="108" t="s">
        <v>445</v>
      </c>
      <c r="V214" s="108"/>
      <c r="W214" s="109">
        <v>0</v>
      </c>
      <c r="X214" s="108" t="s">
        <v>43</v>
      </c>
      <c r="Y214" s="109">
        <v>785641.91</v>
      </c>
      <c r="Z214" s="109">
        <v>0</v>
      </c>
      <c r="AA214" s="109">
        <v>785641.91</v>
      </c>
      <c r="AC214" s="103" t="s">
        <v>1482</v>
      </c>
      <c r="AD214" s="103" t="s">
        <v>1483</v>
      </c>
      <c r="AE214" s="103"/>
      <c r="AF214" s="103" t="s">
        <v>43</v>
      </c>
      <c r="AG214" s="104">
        <v>275000</v>
      </c>
      <c r="AH214" s="104">
        <v>0</v>
      </c>
      <c r="AI214" s="104">
        <v>200000</v>
      </c>
      <c r="AJ214" s="103" t="s">
        <v>43</v>
      </c>
      <c r="AK214" s="104">
        <v>475000</v>
      </c>
    </row>
    <row r="215" spans="1:37" ht="20.100000000000001" customHeight="1" x14ac:dyDescent="0.2">
      <c r="A215" s="53" t="s">
        <v>448</v>
      </c>
      <c r="B215" s="53"/>
      <c r="C215" s="53" t="s">
        <v>449</v>
      </c>
      <c r="D215" s="54">
        <v>0</v>
      </c>
      <c r="E215" s="53" t="s">
        <v>43</v>
      </c>
      <c r="F215" s="54">
        <v>90000</v>
      </c>
      <c r="G215" s="54">
        <v>0</v>
      </c>
      <c r="H215" s="54">
        <v>90000</v>
      </c>
      <c r="I215" s="53" t="s">
        <v>43</v>
      </c>
      <c r="K215" s="98" t="s">
        <v>446</v>
      </c>
      <c r="L215" s="98" t="s">
        <v>447</v>
      </c>
      <c r="M215" s="98"/>
      <c r="N215" s="99">
        <v>0</v>
      </c>
      <c r="O215" s="98" t="s">
        <v>43</v>
      </c>
      <c r="P215" s="99">
        <v>412677.45</v>
      </c>
      <c r="Q215" s="99">
        <v>0</v>
      </c>
      <c r="R215" s="99">
        <v>412677.45</v>
      </c>
      <c r="T215" s="107" t="s">
        <v>446</v>
      </c>
      <c r="U215" s="107" t="s">
        <v>447</v>
      </c>
      <c r="V215" s="107"/>
      <c r="W215" s="110">
        <v>0</v>
      </c>
      <c r="X215" s="107" t="s">
        <v>43</v>
      </c>
      <c r="Y215" s="110">
        <v>501199.51</v>
      </c>
      <c r="Z215" s="110">
        <v>0</v>
      </c>
      <c r="AA215" s="110">
        <v>501199.51</v>
      </c>
      <c r="AC215" s="103" t="s">
        <v>1507</v>
      </c>
      <c r="AD215" s="103" t="s">
        <v>1508</v>
      </c>
      <c r="AE215" s="103"/>
      <c r="AF215" s="103" t="s">
        <v>43</v>
      </c>
      <c r="AG215" s="104">
        <v>0</v>
      </c>
      <c r="AH215" s="104">
        <v>0</v>
      </c>
      <c r="AI215" s="104">
        <v>13500</v>
      </c>
      <c r="AJ215" s="103" t="s">
        <v>43</v>
      </c>
      <c r="AK215" s="104">
        <v>13500</v>
      </c>
    </row>
    <row r="216" spans="1:37" ht="20.100000000000001" customHeight="1" x14ac:dyDescent="0.2">
      <c r="A216" s="94" t="s">
        <v>450</v>
      </c>
      <c r="B216" s="94" t="s">
        <v>568</v>
      </c>
      <c r="C216" s="94" t="s">
        <v>451</v>
      </c>
      <c r="D216" s="95">
        <v>0</v>
      </c>
      <c r="E216" s="94" t="s">
        <v>43</v>
      </c>
      <c r="F216" s="95">
        <v>90000</v>
      </c>
      <c r="G216" s="95">
        <v>0</v>
      </c>
      <c r="H216" s="95">
        <v>90000</v>
      </c>
      <c r="I216" s="53" t="s">
        <v>43</v>
      </c>
      <c r="K216" s="96" t="s">
        <v>448</v>
      </c>
      <c r="L216" s="96" t="s">
        <v>449</v>
      </c>
      <c r="M216" s="96"/>
      <c r="N216" s="97">
        <v>0</v>
      </c>
      <c r="O216" s="96" t="s">
        <v>43</v>
      </c>
      <c r="P216" s="97">
        <v>90000</v>
      </c>
      <c r="Q216" s="97">
        <v>0</v>
      </c>
      <c r="R216" s="97">
        <v>90000</v>
      </c>
      <c r="T216" s="108" t="s">
        <v>448</v>
      </c>
      <c r="U216" s="108" t="s">
        <v>449</v>
      </c>
      <c r="V216" s="108"/>
      <c r="W216" s="109">
        <v>0</v>
      </c>
      <c r="X216" s="108" t="s">
        <v>43</v>
      </c>
      <c r="Y216" s="109">
        <v>90000</v>
      </c>
      <c r="Z216" s="109">
        <v>0</v>
      </c>
      <c r="AA216" s="109">
        <v>90000</v>
      </c>
      <c r="AC216" s="113" t="s">
        <v>1484</v>
      </c>
      <c r="AD216" s="113" t="s">
        <v>1485</v>
      </c>
      <c r="AE216" s="113"/>
      <c r="AF216" s="113" t="s">
        <v>43</v>
      </c>
      <c r="AG216" s="114">
        <v>487514.84</v>
      </c>
      <c r="AH216" s="114">
        <v>0</v>
      </c>
      <c r="AI216" s="114">
        <v>88740.98</v>
      </c>
      <c r="AJ216" s="113" t="s">
        <v>43</v>
      </c>
      <c r="AK216" s="114">
        <v>576255.81999999995</v>
      </c>
    </row>
    <row r="217" spans="1:37" ht="20.100000000000001" customHeight="1" x14ac:dyDescent="0.2">
      <c r="A217" s="94" t="s">
        <v>454</v>
      </c>
      <c r="B217" s="94" t="s">
        <v>525</v>
      </c>
      <c r="C217" s="94" t="s">
        <v>455</v>
      </c>
      <c r="D217" s="95">
        <v>0</v>
      </c>
      <c r="E217" s="94" t="s">
        <v>43</v>
      </c>
      <c r="F217" s="95">
        <v>206539.58</v>
      </c>
      <c r="G217" s="95">
        <v>0</v>
      </c>
      <c r="H217" s="95">
        <v>206539.58</v>
      </c>
      <c r="I217" s="53" t="s">
        <v>43</v>
      </c>
      <c r="K217" s="96" t="s">
        <v>450</v>
      </c>
      <c r="L217" s="96" t="s">
        <v>451</v>
      </c>
      <c r="M217" s="96" t="s">
        <v>568</v>
      </c>
      <c r="N217" s="97">
        <v>0</v>
      </c>
      <c r="O217" s="96" t="s">
        <v>43</v>
      </c>
      <c r="P217" s="97">
        <v>90000</v>
      </c>
      <c r="Q217" s="97">
        <v>0</v>
      </c>
      <c r="R217" s="97">
        <v>90000</v>
      </c>
      <c r="T217" s="108" t="s">
        <v>450</v>
      </c>
      <c r="U217" s="108" t="s">
        <v>451</v>
      </c>
      <c r="V217" s="108" t="s">
        <v>568</v>
      </c>
      <c r="W217" s="109">
        <v>0</v>
      </c>
      <c r="X217" s="108" t="s">
        <v>43</v>
      </c>
      <c r="Y217" s="109">
        <v>90000</v>
      </c>
      <c r="Z217" s="109">
        <v>0</v>
      </c>
      <c r="AA217" s="109">
        <v>90000</v>
      </c>
      <c r="AC217" s="103" t="s">
        <v>1486</v>
      </c>
      <c r="AD217" s="103" t="s">
        <v>1487</v>
      </c>
      <c r="AE217" s="103"/>
      <c r="AF217" s="103" t="s">
        <v>43</v>
      </c>
      <c r="AG217" s="104">
        <v>487514.84</v>
      </c>
      <c r="AH217" s="104">
        <v>0</v>
      </c>
      <c r="AI217" s="104">
        <v>88740.98</v>
      </c>
      <c r="AJ217" s="103" t="s">
        <v>43</v>
      </c>
      <c r="AK217" s="104">
        <v>576255.81999999995</v>
      </c>
    </row>
    <row r="218" spans="1:37" ht="20.100000000000001" customHeight="1" x14ac:dyDescent="0.2">
      <c r="A218" s="53" t="s">
        <v>456</v>
      </c>
      <c r="B218" s="53"/>
      <c r="C218" s="53" t="s">
        <v>457</v>
      </c>
      <c r="D218" s="54">
        <v>0</v>
      </c>
      <c r="E218" s="53" t="s">
        <v>43</v>
      </c>
      <c r="F218" s="54">
        <v>798</v>
      </c>
      <c r="G218" s="54">
        <v>0</v>
      </c>
      <c r="H218" s="54">
        <v>798</v>
      </c>
      <c r="I218" s="53" t="s">
        <v>43</v>
      </c>
      <c r="K218" s="96" t="s">
        <v>893</v>
      </c>
      <c r="L218" s="96" t="s">
        <v>894</v>
      </c>
      <c r="M218" s="96" t="s">
        <v>887</v>
      </c>
      <c r="N218" s="97">
        <v>0</v>
      </c>
      <c r="O218" s="96" t="s">
        <v>43</v>
      </c>
      <c r="P218" s="97">
        <v>62640</v>
      </c>
      <c r="Q218" s="97">
        <v>0</v>
      </c>
      <c r="R218" s="97">
        <v>62640</v>
      </c>
      <c r="T218" s="108" t="s">
        <v>893</v>
      </c>
      <c r="U218" s="108" t="s">
        <v>894</v>
      </c>
      <c r="V218" s="108" t="s">
        <v>887</v>
      </c>
      <c r="W218" s="109">
        <v>0</v>
      </c>
      <c r="X218" s="108" t="s">
        <v>43</v>
      </c>
      <c r="Y218" s="109">
        <v>83520</v>
      </c>
      <c r="Z218" s="109">
        <v>0</v>
      </c>
      <c r="AA218" s="109">
        <v>83520</v>
      </c>
      <c r="AC218" s="103" t="s">
        <v>444</v>
      </c>
      <c r="AD218" s="103" t="s">
        <v>445</v>
      </c>
      <c r="AE218" s="103"/>
      <c r="AF218" s="104">
        <v>785641.91</v>
      </c>
      <c r="AG218" s="103" t="s">
        <v>43</v>
      </c>
      <c r="AH218" s="104">
        <v>273873.53999999998</v>
      </c>
      <c r="AI218" s="104">
        <v>0</v>
      </c>
      <c r="AJ218" s="104">
        <v>1059515.45</v>
      </c>
      <c r="AK218" s="103" t="s">
        <v>43</v>
      </c>
    </row>
    <row r="219" spans="1:37" ht="20.100000000000001" customHeight="1" x14ac:dyDescent="0.2">
      <c r="A219" s="94" t="s">
        <v>462</v>
      </c>
      <c r="B219" s="94" t="s">
        <v>882</v>
      </c>
      <c r="C219" s="94" t="s">
        <v>463</v>
      </c>
      <c r="D219" s="95">
        <v>0</v>
      </c>
      <c r="E219" s="94" t="s">
        <v>43</v>
      </c>
      <c r="F219" s="95">
        <v>798</v>
      </c>
      <c r="G219" s="95">
        <v>0</v>
      </c>
      <c r="H219" s="95">
        <v>798</v>
      </c>
      <c r="I219" s="53" t="s">
        <v>43</v>
      </c>
      <c r="K219" s="96" t="s">
        <v>452</v>
      </c>
      <c r="L219" s="96" t="s">
        <v>453</v>
      </c>
      <c r="M219" s="96" t="s">
        <v>879</v>
      </c>
      <c r="N219" s="97">
        <v>0</v>
      </c>
      <c r="O219" s="96" t="s">
        <v>43</v>
      </c>
      <c r="P219" s="97">
        <v>1856</v>
      </c>
      <c r="Q219" s="97">
        <v>0</v>
      </c>
      <c r="R219" s="97">
        <v>1856</v>
      </c>
      <c r="T219" s="108" t="s">
        <v>452</v>
      </c>
      <c r="U219" s="108" t="s">
        <v>453</v>
      </c>
      <c r="V219" s="108" t="s">
        <v>879</v>
      </c>
      <c r="W219" s="109">
        <v>0</v>
      </c>
      <c r="X219" s="108" t="s">
        <v>43</v>
      </c>
      <c r="Y219" s="109">
        <v>1856</v>
      </c>
      <c r="Z219" s="109">
        <v>0</v>
      </c>
      <c r="AA219" s="109">
        <v>1856</v>
      </c>
      <c r="AC219" s="113" t="s">
        <v>446</v>
      </c>
      <c r="AD219" s="113" t="s">
        <v>447</v>
      </c>
      <c r="AE219" s="113"/>
      <c r="AF219" s="114">
        <v>501199.51</v>
      </c>
      <c r="AG219" s="113" t="s">
        <v>43</v>
      </c>
      <c r="AH219" s="114">
        <v>94098.14</v>
      </c>
      <c r="AI219" s="114">
        <v>0</v>
      </c>
      <c r="AJ219" s="114">
        <v>595297.65</v>
      </c>
      <c r="AK219" s="113" t="s">
        <v>43</v>
      </c>
    </row>
    <row r="220" spans="1:37" ht="20.100000000000001" customHeight="1" x14ac:dyDescent="0.2">
      <c r="A220" s="51" t="s">
        <v>472</v>
      </c>
      <c r="B220" s="51"/>
      <c r="C220" s="51" t="s">
        <v>473</v>
      </c>
      <c r="D220" s="52">
        <v>0</v>
      </c>
      <c r="E220" s="51" t="s">
        <v>43</v>
      </c>
      <c r="F220" s="52">
        <v>281960</v>
      </c>
      <c r="G220" s="52">
        <v>0</v>
      </c>
      <c r="H220" s="52">
        <v>281960</v>
      </c>
      <c r="I220" s="51" t="s">
        <v>43</v>
      </c>
      <c r="K220" s="96" t="s">
        <v>454</v>
      </c>
      <c r="L220" s="96" t="s">
        <v>455</v>
      </c>
      <c r="M220" s="96" t="s">
        <v>525</v>
      </c>
      <c r="N220" s="97">
        <v>0</v>
      </c>
      <c r="O220" s="96" t="s">
        <v>43</v>
      </c>
      <c r="P220" s="97">
        <v>251330.94</v>
      </c>
      <c r="Q220" s="97">
        <v>0</v>
      </c>
      <c r="R220" s="97">
        <v>251330.94</v>
      </c>
      <c r="T220" s="108" t="s">
        <v>454</v>
      </c>
      <c r="U220" s="108" t="s">
        <v>455</v>
      </c>
      <c r="V220" s="108" t="s">
        <v>525</v>
      </c>
      <c r="W220" s="109">
        <v>0</v>
      </c>
      <c r="X220" s="108" t="s">
        <v>43</v>
      </c>
      <c r="Y220" s="109">
        <v>317375.2</v>
      </c>
      <c r="Z220" s="109">
        <v>0</v>
      </c>
      <c r="AA220" s="109">
        <v>317375.2</v>
      </c>
      <c r="AC220" s="103" t="s">
        <v>448</v>
      </c>
      <c r="AD220" s="103" t="s">
        <v>449</v>
      </c>
      <c r="AE220" s="103"/>
      <c r="AF220" s="104">
        <v>90000</v>
      </c>
      <c r="AG220" s="103" t="s">
        <v>43</v>
      </c>
      <c r="AH220" s="104">
        <v>0</v>
      </c>
      <c r="AI220" s="104">
        <v>0</v>
      </c>
      <c r="AJ220" s="104">
        <v>90000</v>
      </c>
      <c r="AK220" s="103" t="s">
        <v>43</v>
      </c>
    </row>
    <row r="221" spans="1:37" ht="20.100000000000001" customHeight="1" x14ac:dyDescent="0.2">
      <c r="A221" s="94" t="s">
        <v>488</v>
      </c>
      <c r="B221" s="94" t="s">
        <v>885</v>
      </c>
      <c r="C221" s="94" t="s">
        <v>469</v>
      </c>
      <c r="D221" s="95">
        <v>0</v>
      </c>
      <c r="E221" s="94" t="s">
        <v>43</v>
      </c>
      <c r="F221" s="95">
        <v>6960</v>
      </c>
      <c r="G221" s="95">
        <v>0</v>
      </c>
      <c r="H221" s="95">
        <v>6960</v>
      </c>
      <c r="I221" s="53" t="s">
        <v>43</v>
      </c>
      <c r="K221" s="96" t="s">
        <v>456</v>
      </c>
      <c r="L221" s="96" t="s">
        <v>457</v>
      </c>
      <c r="M221" s="96"/>
      <c r="N221" s="97">
        <v>0</v>
      </c>
      <c r="O221" s="96" t="s">
        <v>43</v>
      </c>
      <c r="P221" s="97">
        <v>6103.44</v>
      </c>
      <c r="Q221" s="97">
        <v>0</v>
      </c>
      <c r="R221" s="97">
        <v>6103.44</v>
      </c>
      <c r="T221" s="108" t="s">
        <v>456</v>
      </c>
      <c r="U221" s="108" t="s">
        <v>457</v>
      </c>
      <c r="V221" s="108"/>
      <c r="W221" s="109">
        <v>0</v>
      </c>
      <c r="X221" s="108" t="s">
        <v>43</v>
      </c>
      <c r="Y221" s="109">
        <v>7701.24</v>
      </c>
      <c r="Z221" s="109">
        <v>0</v>
      </c>
      <c r="AA221" s="109">
        <v>7701.24</v>
      </c>
      <c r="AC221" s="103" t="s">
        <v>450</v>
      </c>
      <c r="AD221" s="103" t="s">
        <v>451</v>
      </c>
      <c r="AE221" s="103" t="s">
        <v>568</v>
      </c>
      <c r="AF221" s="104">
        <v>90000</v>
      </c>
      <c r="AG221" s="103" t="s">
        <v>43</v>
      </c>
      <c r="AH221" s="104">
        <v>0</v>
      </c>
      <c r="AI221" s="104">
        <v>0</v>
      </c>
      <c r="AJ221" s="104">
        <v>90000</v>
      </c>
      <c r="AK221" s="103" t="s">
        <v>43</v>
      </c>
    </row>
    <row r="222" spans="1:37" ht="20.100000000000001" customHeight="1" x14ac:dyDescent="0.2">
      <c r="A222" s="94" t="s">
        <v>895</v>
      </c>
      <c r="B222" s="94" t="s">
        <v>885</v>
      </c>
      <c r="C222" s="94" t="s">
        <v>896</v>
      </c>
      <c r="D222" s="95">
        <v>0</v>
      </c>
      <c r="E222" s="94" t="s">
        <v>43</v>
      </c>
      <c r="F222" s="95">
        <v>275000</v>
      </c>
      <c r="G222" s="95">
        <v>0</v>
      </c>
      <c r="H222" s="95">
        <v>275000</v>
      </c>
      <c r="I222" s="53" t="s">
        <v>43</v>
      </c>
      <c r="K222" s="96" t="s">
        <v>458</v>
      </c>
      <c r="L222" s="96" t="s">
        <v>459</v>
      </c>
      <c r="M222" s="96" t="s">
        <v>880</v>
      </c>
      <c r="N222" s="97">
        <v>0</v>
      </c>
      <c r="O222" s="96" t="s">
        <v>43</v>
      </c>
      <c r="P222" s="97">
        <v>219.8</v>
      </c>
      <c r="Q222" s="97">
        <v>0</v>
      </c>
      <c r="R222" s="97">
        <v>219.8</v>
      </c>
      <c r="T222" s="108" t="s">
        <v>458</v>
      </c>
      <c r="U222" s="108" t="s">
        <v>459</v>
      </c>
      <c r="V222" s="108" t="s">
        <v>880</v>
      </c>
      <c r="W222" s="109">
        <v>0</v>
      </c>
      <c r="X222" s="108" t="s">
        <v>43</v>
      </c>
      <c r="Y222" s="109">
        <v>219.8</v>
      </c>
      <c r="Z222" s="109">
        <v>0</v>
      </c>
      <c r="AA222" s="109">
        <v>219.8</v>
      </c>
      <c r="AC222" s="103" t="s">
        <v>893</v>
      </c>
      <c r="AD222" s="103" t="s">
        <v>894</v>
      </c>
      <c r="AE222" s="103" t="s">
        <v>887</v>
      </c>
      <c r="AF222" s="104">
        <v>83520</v>
      </c>
      <c r="AG222" s="103" t="s">
        <v>43</v>
      </c>
      <c r="AH222" s="104">
        <v>0</v>
      </c>
      <c r="AI222" s="104">
        <v>0</v>
      </c>
      <c r="AJ222" s="104">
        <v>83520</v>
      </c>
      <c r="AK222" s="103" t="s">
        <v>43</v>
      </c>
    </row>
    <row r="223" spans="1:37" ht="20.100000000000001" customHeight="1" x14ac:dyDescent="0.2">
      <c r="A223" s="51" t="s">
        <v>494</v>
      </c>
      <c r="B223" s="51"/>
      <c r="C223" s="51" t="s">
        <v>495</v>
      </c>
      <c r="D223" s="52">
        <v>0</v>
      </c>
      <c r="E223" s="51" t="s">
        <v>43</v>
      </c>
      <c r="F223" s="52">
        <v>858.4</v>
      </c>
      <c r="G223" s="52">
        <v>0</v>
      </c>
      <c r="H223" s="52">
        <v>858.4</v>
      </c>
      <c r="I223" s="51" t="s">
        <v>43</v>
      </c>
      <c r="K223" s="96" t="s">
        <v>460</v>
      </c>
      <c r="L223" s="96" t="s">
        <v>461</v>
      </c>
      <c r="M223" s="96" t="s">
        <v>881</v>
      </c>
      <c r="N223" s="97">
        <v>0</v>
      </c>
      <c r="O223" s="96" t="s">
        <v>43</v>
      </c>
      <c r="P223" s="97">
        <v>605</v>
      </c>
      <c r="Q223" s="97">
        <v>0</v>
      </c>
      <c r="R223" s="97">
        <v>605</v>
      </c>
      <c r="T223" s="108" t="s">
        <v>460</v>
      </c>
      <c r="U223" s="108" t="s">
        <v>461</v>
      </c>
      <c r="V223" s="108" t="s">
        <v>881</v>
      </c>
      <c r="W223" s="109">
        <v>0</v>
      </c>
      <c r="X223" s="108" t="s">
        <v>43</v>
      </c>
      <c r="Y223" s="109">
        <v>605</v>
      </c>
      <c r="Z223" s="109">
        <v>0</v>
      </c>
      <c r="AA223" s="109">
        <v>605</v>
      </c>
      <c r="AC223" s="103" t="s">
        <v>452</v>
      </c>
      <c r="AD223" s="103" t="s">
        <v>453</v>
      </c>
      <c r="AE223" s="103" t="s">
        <v>879</v>
      </c>
      <c r="AF223" s="104">
        <v>1856</v>
      </c>
      <c r="AG223" s="103" t="s">
        <v>43</v>
      </c>
      <c r="AH223" s="104">
        <v>0</v>
      </c>
      <c r="AI223" s="104">
        <v>0</v>
      </c>
      <c r="AJ223" s="104">
        <v>1856</v>
      </c>
      <c r="AK223" s="103" t="s">
        <v>43</v>
      </c>
    </row>
    <row r="224" spans="1:37" ht="20.100000000000001" customHeight="1" x14ac:dyDescent="0.2">
      <c r="A224" s="94" t="s">
        <v>496</v>
      </c>
      <c r="B224" s="94" t="s">
        <v>884</v>
      </c>
      <c r="C224" s="94" t="s">
        <v>497</v>
      </c>
      <c r="D224" s="95">
        <v>0</v>
      </c>
      <c r="E224" s="94" t="s">
        <v>43</v>
      </c>
      <c r="F224" s="95">
        <v>858.4</v>
      </c>
      <c r="G224" s="95">
        <v>0</v>
      </c>
      <c r="H224" s="95">
        <v>858.4</v>
      </c>
      <c r="I224" s="53" t="s">
        <v>43</v>
      </c>
      <c r="K224" s="96" t="s">
        <v>462</v>
      </c>
      <c r="L224" s="96" t="s">
        <v>463</v>
      </c>
      <c r="M224" s="96" t="s">
        <v>882</v>
      </c>
      <c r="N224" s="97">
        <v>0</v>
      </c>
      <c r="O224" s="96" t="s">
        <v>43</v>
      </c>
      <c r="P224" s="97">
        <v>3994</v>
      </c>
      <c r="Q224" s="97">
        <v>0</v>
      </c>
      <c r="R224" s="97">
        <v>3994</v>
      </c>
      <c r="T224" s="108" t="s">
        <v>462</v>
      </c>
      <c r="U224" s="108" t="s">
        <v>463</v>
      </c>
      <c r="V224" s="108" t="s">
        <v>882</v>
      </c>
      <c r="W224" s="109">
        <v>0</v>
      </c>
      <c r="X224" s="108" t="s">
        <v>43</v>
      </c>
      <c r="Y224" s="109">
        <v>3994</v>
      </c>
      <c r="Z224" s="109">
        <v>0</v>
      </c>
      <c r="AA224" s="109">
        <v>3994</v>
      </c>
      <c r="AC224" s="103" t="s">
        <v>454</v>
      </c>
      <c r="AD224" s="103" t="s">
        <v>455</v>
      </c>
      <c r="AE224" s="103" t="s">
        <v>525</v>
      </c>
      <c r="AF224" s="104">
        <v>317375.2</v>
      </c>
      <c r="AG224" s="103" t="s">
        <v>43</v>
      </c>
      <c r="AH224" s="104">
        <v>87445.94</v>
      </c>
      <c r="AI224" s="104">
        <v>0</v>
      </c>
      <c r="AJ224" s="104">
        <v>404821.14</v>
      </c>
      <c r="AK224" s="103" t="s">
        <v>43</v>
      </c>
    </row>
    <row r="225" spans="1:37" ht="20.100000000000001" customHeight="1" x14ac:dyDescent="0.2">
      <c r="A225" s="53" t="s">
        <v>43</v>
      </c>
      <c r="B225" s="55"/>
      <c r="K225" s="96" t="s">
        <v>464</v>
      </c>
      <c r="L225" s="96" t="s">
        <v>465</v>
      </c>
      <c r="M225" s="96" t="s">
        <v>883</v>
      </c>
      <c r="N225" s="97">
        <v>0</v>
      </c>
      <c r="O225" s="96" t="s">
        <v>43</v>
      </c>
      <c r="P225" s="97">
        <v>1149.6400000000001</v>
      </c>
      <c r="Q225" s="97">
        <v>0</v>
      </c>
      <c r="R225" s="97">
        <v>1149.6400000000001</v>
      </c>
      <c r="T225" s="108" t="s">
        <v>464</v>
      </c>
      <c r="U225" s="108" t="s">
        <v>465</v>
      </c>
      <c r="V225" s="108" t="s">
        <v>883</v>
      </c>
      <c r="W225" s="109">
        <v>0</v>
      </c>
      <c r="X225" s="108" t="s">
        <v>43</v>
      </c>
      <c r="Y225" s="109">
        <v>2747.44</v>
      </c>
      <c r="Z225" s="109">
        <v>0</v>
      </c>
      <c r="AA225" s="109">
        <v>2747.44</v>
      </c>
      <c r="AC225" s="103" t="s">
        <v>456</v>
      </c>
      <c r="AD225" s="103" t="s">
        <v>457</v>
      </c>
      <c r="AE225" s="103"/>
      <c r="AF225" s="104">
        <v>7701.24</v>
      </c>
      <c r="AG225" s="103" t="s">
        <v>43</v>
      </c>
      <c r="AH225" s="104">
        <v>4372.2</v>
      </c>
      <c r="AI225" s="104">
        <v>0</v>
      </c>
      <c r="AJ225" s="104">
        <v>12073.44</v>
      </c>
      <c r="AK225" s="103" t="s">
        <v>43</v>
      </c>
    </row>
    <row r="226" spans="1:37" ht="20.100000000000001" customHeight="1" x14ac:dyDescent="0.2">
      <c r="A226" s="53"/>
      <c r="B226" s="53"/>
      <c r="C226" s="53"/>
      <c r="D226" s="54"/>
      <c r="E226" s="53"/>
      <c r="F226" s="54"/>
      <c r="G226" s="54"/>
      <c r="H226" s="54"/>
      <c r="I226" s="53"/>
      <c r="K226" s="96" t="s">
        <v>1495</v>
      </c>
      <c r="L226" s="96" t="s">
        <v>1496</v>
      </c>
      <c r="M226" s="96" t="s">
        <v>886</v>
      </c>
      <c r="N226" s="97">
        <v>0</v>
      </c>
      <c r="O226" s="96" t="s">
        <v>43</v>
      </c>
      <c r="P226" s="97">
        <v>135</v>
      </c>
      <c r="Q226" s="97">
        <v>0</v>
      </c>
      <c r="R226" s="97">
        <v>135</v>
      </c>
      <c r="T226" s="108" t="s">
        <v>1495</v>
      </c>
      <c r="U226" s="108" t="s">
        <v>1496</v>
      </c>
      <c r="V226" s="108" t="s">
        <v>886</v>
      </c>
      <c r="W226" s="109">
        <v>0</v>
      </c>
      <c r="X226" s="108" t="s">
        <v>43</v>
      </c>
      <c r="Y226" s="109">
        <v>135</v>
      </c>
      <c r="Z226" s="109">
        <v>0</v>
      </c>
      <c r="AA226" s="109">
        <v>135</v>
      </c>
      <c r="AC226" s="103" t="s">
        <v>458</v>
      </c>
      <c r="AD226" s="103" t="s">
        <v>459</v>
      </c>
      <c r="AE226" s="103" t="s">
        <v>880</v>
      </c>
      <c r="AF226" s="104">
        <v>219.8</v>
      </c>
      <c r="AG226" s="103" t="s">
        <v>43</v>
      </c>
      <c r="AH226" s="104">
        <v>954</v>
      </c>
      <c r="AI226" s="104">
        <v>0</v>
      </c>
      <c r="AJ226" s="104">
        <v>1173.8</v>
      </c>
      <c r="AK226" s="103" t="s">
        <v>43</v>
      </c>
    </row>
    <row r="227" spans="1:37" ht="20.100000000000001" customHeight="1" x14ac:dyDescent="0.2">
      <c r="A227" s="53"/>
      <c r="B227" s="53"/>
      <c r="C227" s="53" t="s">
        <v>43</v>
      </c>
      <c r="D227" s="53"/>
      <c r="E227" s="54"/>
      <c r="F227" s="53"/>
      <c r="G227" s="53"/>
      <c r="H227" s="53"/>
      <c r="I227" s="54"/>
      <c r="K227" s="96" t="s">
        <v>466</v>
      </c>
      <c r="L227" s="96" t="s">
        <v>467</v>
      </c>
      <c r="M227" s="96"/>
      <c r="N227" s="97">
        <v>0</v>
      </c>
      <c r="O227" s="96" t="s">
        <v>43</v>
      </c>
      <c r="P227" s="97">
        <v>747.07</v>
      </c>
      <c r="Q227" s="97">
        <v>0</v>
      </c>
      <c r="R227" s="97">
        <v>747.07</v>
      </c>
      <c r="T227" s="108" t="s">
        <v>466</v>
      </c>
      <c r="U227" s="108" t="s">
        <v>467</v>
      </c>
      <c r="V227" s="108"/>
      <c r="W227" s="109">
        <v>0</v>
      </c>
      <c r="X227" s="108" t="s">
        <v>43</v>
      </c>
      <c r="Y227" s="109">
        <v>747.07</v>
      </c>
      <c r="Z227" s="109">
        <v>0</v>
      </c>
      <c r="AA227" s="109">
        <v>747.07</v>
      </c>
      <c r="AC227" s="103" t="s">
        <v>460</v>
      </c>
      <c r="AD227" s="103" t="s">
        <v>461</v>
      </c>
      <c r="AE227" s="103" t="s">
        <v>881</v>
      </c>
      <c r="AF227" s="104">
        <v>605</v>
      </c>
      <c r="AG227" s="103" t="s">
        <v>43</v>
      </c>
      <c r="AH227" s="104">
        <v>167</v>
      </c>
      <c r="AI227" s="104">
        <v>0</v>
      </c>
      <c r="AJ227" s="104">
        <v>772</v>
      </c>
      <c r="AK227" s="103" t="s">
        <v>43</v>
      </c>
    </row>
    <row r="228" spans="1:37" ht="20.100000000000001" customHeight="1" x14ac:dyDescent="0.2">
      <c r="A228" s="53" t="s">
        <v>43</v>
      </c>
      <c r="B228" s="55"/>
      <c r="K228" s="96" t="s">
        <v>470</v>
      </c>
      <c r="L228" s="96" t="s">
        <v>471</v>
      </c>
      <c r="M228" s="96" t="s">
        <v>888</v>
      </c>
      <c r="N228" s="97">
        <v>0</v>
      </c>
      <c r="O228" s="96" t="s">
        <v>43</v>
      </c>
      <c r="P228" s="97">
        <v>747.07</v>
      </c>
      <c r="Q228" s="97">
        <v>0</v>
      </c>
      <c r="R228" s="97">
        <v>747.07</v>
      </c>
      <c r="T228" s="108" t="s">
        <v>470</v>
      </c>
      <c r="U228" s="108" t="s">
        <v>471</v>
      </c>
      <c r="V228" s="108" t="s">
        <v>888</v>
      </c>
      <c r="W228" s="109">
        <v>0</v>
      </c>
      <c r="X228" s="108" t="s">
        <v>43</v>
      </c>
      <c r="Y228" s="109">
        <v>747.07</v>
      </c>
      <c r="Z228" s="109">
        <v>0</v>
      </c>
      <c r="AA228" s="109">
        <v>747.07</v>
      </c>
      <c r="AC228" s="103" t="s">
        <v>462</v>
      </c>
      <c r="AD228" s="103" t="s">
        <v>463</v>
      </c>
      <c r="AE228" s="103" t="s">
        <v>882</v>
      </c>
      <c r="AF228" s="104">
        <v>3994</v>
      </c>
      <c r="AG228" s="103" t="s">
        <v>43</v>
      </c>
      <c r="AH228" s="104">
        <v>0</v>
      </c>
      <c r="AI228" s="104">
        <v>0</v>
      </c>
      <c r="AJ228" s="104">
        <v>3994</v>
      </c>
      <c r="AK228" s="103" t="s">
        <v>43</v>
      </c>
    </row>
    <row r="229" spans="1:37" ht="12" customHeight="1" x14ac:dyDescent="0.2">
      <c r="A229" s="50"/>
      <c r="B229" s="50"/>
      <c r="C229" s="50"/>
      <c r="D229" s="50"/>
      <c r="E229" s="50"/>
      <c r="F229" s="50"/>
      <c r="G229" s="50"/>
      <c r="H229" s="50"/>
      <c r="I229" s="50"/>
      <c r="K229" s="98" t="s">
        <v>472</v>
      </c>
      <c r="L229" s="98" t="s">
        <v>473</v>
      </c>
      <c r="M229" s="98"/>
      <c r="N229" s="99">
        <v>0</v>
      </c>
      <c r="O229" s="98" t="s">
        <v>43</v>
      </c>
      <c r="P229" s="99">
        <v>281960</v>
      </c>
      <c r="Q229" s="99">
        <v>0</v>
      </c>
      <c r="R229" s="99">
        <v>281960</v>
      </c>
      <c r="T229" s="107" t="s">
        <v>472</v>
      </c>
      <c r="U229" s="107" t="s">
        <v>473</v>
      </c>
      <c r="V229" s="107"/>
      <c r="W229" s="110">
        <v>0</v>
      </c>
      <c r="X229" s="107" t="s">
        <v>43</v>
      </c>
      <c r="Y229" s="110">
        <v>281960</v>
      </c>
      <c r="Z229" s="110">
        <v>0</v>
      </c>
      <c r="AA229" s="110">
        <v>281960</v>
      </c>
      <c r="AC229" s="103" t="s">
        <v>464</v>
      </c>
      <c r="AD229" s="103" t="s">
        <v>465</v>
      </c>
      <c r="AE229" s="103" t="s">
        <v>883</v>
      </c>
      <c r="AF229" s="104">
        <v>2747.44</v>
      </c>
      <c r="AG229" s="103" t="s">
        <v>43</v>
      </c>
      <c r="AH229" s="104">
        <v>3251.2</v>
      </c>
      <c r="AI229" s="104">
        <v>0</v>
      </c>
      <c r="AJ229" s="104">
        <v>5998.64</v>
      </c>
      <c r="AK229" s="103" t="s">
        <v>43</v>
      </c>
    </row>
    <row r="230" spans="1:37" ht="20.100000000000001" customHeight="1" x14ac:dyDescent="0.2">
      <c r="A230" s="53"/>
      <c r="B230" s="53"/>
      <c r="C230" s="53"/>
      <c r="D230" s="54"/>
      <c r="E230" s="53"/>
      <c r="F230" s="54"/>
      <c r="G230" s="54"/>
      <c r="H230" s="54"/>
      <c r="I230" s="53"/>
      <c r="K230" s="96" t="s">
        <v>488</v>
      </c>
      <c r="L230" s="96" t="s">
        <v>469</v>
      </c>
      <c r="M230" s="96" t="s">
        <v>885</v>
      </c>
      <c r="N230" s="97">
        <v>0</v>
      </c>
      <c r="O230" s="96" t="s">
        <v>43</v>
      </c>
      <c r="P230" s="97">
        <v>6960</v>
      </c>
      <c r="Q230" s="97">
        <v>0</v>
      </c>
      <c r="R230" s="97">
        <v>6960</v>
      </c>
      <c r="T230" s="108" t="s">
        <v>488</v>
      </c>
      <c r="U230" s="108" t="s">
        <v>469</v>
      </c>
      <c r="V230" s="108" t="s">
        <v>885</v>
      </c>
      <c r="W230" s="109">
        <v>0</v>
      </c>
      <c r="X230" s="108" t="s">
        <v>43</v>
      </c>
      <c r="Y230" s="109">
        <v>6960</v>
      </c>
      <c r="Z230" s="109">
        <v>0</v>
      </c>
      <c r="AA230" s="109">
        <v>6960</v>
      </c>
      <c r="AC230" s="103" t="s">
        <v>1495</v>
      </c>
      <c r="AD230" s="103" t="s">
        <v>1496</v>
      </c>
      <c r="AE230" s="103" t="s">
        <v>886</v>
      </c>
      <c r="AF230" s="104">
        <v>135</v>
      </c>
      <c r="AG230" s="103" t="s">
        <v>43</v>
      </c>
      <c r="AH230" s="104">
        <v>0</v>
      </c>
      <c r="AI230" s="104">
        <v>0</v>
      </c>
      <c r="AJ230" s="104">
        <v>135</v>
      </c>
      <c r="AK230" s="103" t="s">
        <v>43</v>
      </c>
    </row>
    <row r="231" spans="1:37" ht="20.100000000000001" customHeight="1" x14ac:dyDescent="0.2">
      <c r="A231" s="53"/>
      <c r="B231" s="53"/>
      <c r="C231" s="53"/>
      <c r="D231" s="53"/>
      <c r="E231" s="54"/>
      <c r="F231" s="53"/>
      <c r="G231" s="53"/>
      <c r="H231" s="53"/>
      <c r="I231" s="54"/>
      <c r="K231" s="96" t="s">
        <v>895</v>
      </c>
      <c r="L231" s="96" t="s">
        <v>896</v>
      </c>
      <c r="M231" s="96" t="s">
        <v>885</v>
      </c>
      <c r="N231" s="97">
        <v>0</v>
      </c>
      <c r="O231" s="96" t="s">
        <v>43</v>
      </c>
      <c r="P231" s="97">
        <v>275000</v>
      </c>
      <c r="Q231" s="97">
        <v>0</v>
      </c>
      <c r="R231" s="97">
        <v>275000</v>
      </c>
      <c r="T231" s="108" t="s">
        <v>895</v>
      </c>
      <c r="U231" s="108" t="s">
        <v>896</v>
      </c>
      <c r="V231" s="108" t="s">
        <v>885</v>
      </c>
      <c r="W231" s="109">
        <v>0</v>
      </c>
      <c r="X231" s="108" t="s">
        <v>43</v>
      </c>
      <c r="Y231" s="109">
        <v>275000</v>
      </c>
      <c r="Z231" s="109">
        <v>0</v>
      </c>
      <c r="AA231" s="109">
        <v>275000</v>
      </c>
      <c r="AC231" s="103" t="s">
        <v>466</v>
      </c>
      <c r="AD231" s="103" t="s">
        <v>467</v>
      </c>
      <c r="AE231" s="103"/>
      <c r="AF231" s="104">
        <v>747.07</v>
      </c>
      <c r="AG231" s="103" t="s">
        <v>43</v>
      </c>
      <c r="AH231" s="104">
        <v>2280</v>
      </c>
      <c r="AI231" s="104">
        <v>0</v>
      </c>
      <c r="AJ231" s="104">
        <v>3027.07</v>
      </c>
      <c r="AK231" s="103" t="s">
        <v>43</v>
      </c>
    </row>
    <row r="232" spans="1:37" ht="12" customHeight="1" x14ac:dyDescent="0.2">
      <c r="A232" s="50"/>
      <c r="B232" s="50"/>
      <c r="C232" s="50"/>
      <c r="D232" s="50"/>
      <c r="E232" s="50"/>
      <c r="F232" s="50"/>
      <c r="G232" s="50"/>
      <c r="H232" s="50"/>
      <c r="I232" s="50"/>
      <c r="K232" s="98" t="s">
        <v>494</v>
      </c>
      <c r="L232" s="98" t="s">
        <v>495</v>
      </c>
      <c r="M232" s="98"/>
      <c r="N232" s="99">
        <v>0</v>
      </c>
      <c r="O232" s="98" t="s">
        <v>43</v>
      </c>
      <c r="P232" s="99">
        <v>1554.4</v>
      </c>
      <c r="Q232" s="99">
        <v>0</v>
      </c>
      <c r="R232" s="99">
        <v>1554.4</v>
      </c>
      <c r="T232" s="107" t="s">
        <v>494</v>
      </c>
      <c r="U232" s="107" t="s">
        <v>495</v>
      </c>
      <c r="V232" s="107"/>
      <c r="W232" s="110">
        <v>0</v>
      </c>
      <c r="X232" s="107" t="s">
        <v>43</v>
      </c>
      <c r="Y232" s="110">
        <v>2482.4</v>
      </c>
      <c r="Z232" s="110">
        <v>0</v>
      </c>
      <c r="AA232" s="110">
        <v>2482.4</v>
      </c>
      <c r="AC232" s="103" t="s">
        <v>468</v>
      </c>
      <c r="AD232" s="103" t="s">
        <v>469</v>
      </c>
      <c r="AE232" s="103" t="s">
        <v>885</v>
      </c>
      <c r="AF232" s="104">
        <v>0</v>
      </c>
      <c r="AG232" s="103" t="s">
        <v>43</v>
      </c>
      <c r="AH232" s="104">
        <v>2280</v>
      </c>
      <c r="AI232" s="104">
        <v>0</v>
      </c>
      <c r="AJ232" s="104">
        <v>2280</v>
      </c>
      <c r="AK232" s="103" t="s">
        <v>43</v>
      </c>
    </row>
    <row r="233" spans="1:37" x14ac:dyDescent="0.2">
      <c r="K233" s="96" t="s">
        <v>496</v>
      </c>
      <c r="L233" s="96" t="s">
        <v>497</v>
      </c>
      <c r="M233" s="96" t="s">
        <v>884</v>
      </c>
      <c r="N233" s="97">
        <v>0</v>
      </c>
      <c r="O233" s="96" t="s">
        <v>43</v>
      </c>
      <c r="P233" s="97">
        <v>1554.4</v>
      </c>
      <c r="Q233" s="97">
        <v>0</v>
      </c>
      <c r="R233" s="97">
        <v>1554.4</v>
      </c>
      <c r="T233" s="108" t="s">
        <v>496</v>
      </c>
      <c r="U233" s="108" t="s">
        <v>497</v>
      </c>
      <c r="V233" s="108" t="s">
        <v>884</v>
      </c>
      <c r="W233" s="109">
        <v>0</v>
      </c>
      <c r="X233" s="108" t="s">
        <v>43</v>
      </c>
      <c r="Y233" s="109">
        <v>2482.4</v>
      </c>
      <c r="Z233" s="109">
        <v>0</v>
      </c>
      <c r="AA233" s="109">
        <v>2482.4</v>
      </c>
      <c r="AC233" s="103" t="s">
        <v>470</v>
      </c>
      <c r="AD233" s="103" t="s">
        <v>471</v>
      </c>
      <c r="AE233" s="103" t="s">
        <v>888</v>
      </c>
      <c r="AF233" s="104">
        <v>747.07</v>
      </c>
      <c r="AG233" s="103" t="s">
        <v>43</v>
      </c>
      <c r="AH233" s="104">
        <v>0</v>
      </c>
      <c r="AI233" s="104">
        <v>0</v>
      </c>
      <c r="AJ233" s="104">
        <v>747.07</v>
      </c>
      <c r="AK233" s="103" t="s">
        <v>43</v>
      </c>
    </row>
    <row r="234" spans="1:37" x14ac:dyDescent="0.2">
      <c r="T234" s="108" t="s">
        <v>43</v>
      </c>
      <c r="U234" s="105"/>
      <c r="W234" s="105"/>
      <c r="X234" s="105"/>
      <c r="Y234" s="105"/>
      <c r="Z234" s="105"/>
      <c r="AA234" s="105"/>
      <c r="AC234" s="113" t="s">
        <v>472</v>
      </c>
      <c r="AD234" s="113" t="s">
        <v>473</v>
      </c>
      <c r="AE234" s="113"/>
      <c r="AF234" s="114">
        <v>281960</v>
      </c>
      <c r="AG234" s="113" t="s">
        <v>43</v>
      </c>
      <c r="AH234" s="114">
        <v>177147.27</v>
      </c>
      <c r="AI234" s="114">
        <v>0</v>
      </c>
      <c r="AJ234" s="114">
        <v>459107.27</v>
      </c>
      <c r="AK234" s="113" t="s">
        <v>43</v>
      </c>
    </row>
    <row r="235" spans="1:37" x14ac:dyDescent="0.2">
      <c r="T235" s="108"/>
      <c r="U235" s="108"/>
      <c r="V235" s="108"/>
      <c r="W235" s="109"/>
      <c r="X235" s="108"/>
      <c r="Y235" s="109"/>
      <c r="Z235" s="109"/>
      <c r="AA235" s="109"/>
      <c r="AC235" s="103" t="s">
        <v>474</v>
      </c>
      <c r="AD235" s="103" t="s">
        <v>475</v>
      </c>
      <c r="AE235" s="103" t="s">
        <v>1510</v>
      </c>
      <c r="AF235" s="104">
        <v>0</v>
      </c>
      <c r="AG235" s="103" t="s">
        <v>43</v>
      </c>
      <c r="AH235" s="104">
        <v>6729.9</v>
      </c>
      <c r="AI235" s="104">
        <v>0</v>
      </c>
      <c r="AJ235" s="104">
        <v>6729.9</v>
      </c>
      <c r="AK235" s="103" t="s">
        <v>43</v>
      </c>
    </row>
    <row r="236" spans="1:37" x14ac:dyDescent="0.2">
      <c r="T236" s="108"/>
      <c r="U236" s="108"/>
      <c r="V236" s="108"/>
      <c r="W236" s="108"/>
      <c r="X236" s="109"/>
      <c r="Y236" s="108"/>
      <c r="Z236" s="108"/>
      <c r="AA236" s="108"/>
      <c r="AC236" s="103" t="s">
        <v>476</v>
      </c>
      <c r="AD236" s="103" t="s">
        <v>443</v>
      </c>
      <c r="AE236" s="103" t="s">
        <v>885</v>
      </c>
      <c r="AF236" s="104">
        <v>0</v>
      </c>
      <c r="AG236" s="103" t="s">
        <v>43</v>
      </c>
      <c r="AH236" s="104">
        <v>1728.4</v>
      </c>
      <c r="AI236" s="104">
        <v>0</v>
      </c>
      <c r="AJ236" s="104">
        <v>1728.4</v>
      </c>
      <c r="AK236" s="103" t="s">
        <v>43</v>
      </c>
    </row>
    <row r="237" spans="1:37" x14ac:dyDescent="0.2">
      <c r="T237" s="108" t="s">
        <v>43</v>
      </c>
      <c r="U237" s="105"/>
      <c r="W237" s="105"/>
      <c r="X237" s="105"/>
      <c r="Y237" s="105"/>
      <c r="Z237" s="105"/>
      <c r="AA237" s="105"/>
      <c r="AC237" s="103" t="s">
        <v>477</v>
      </c>
      <c r="AD237" s="103" t="s">
        <v>478</v>
      </c>
      <c r="AE237" s="103" t="s">
        <v>885</v>
      </c>
      <c r="AF237" s="104">
        <v>0</v>
      </c>
      <c r="AG237" s="103" t="s">
        <v>43</v>
      </c>
      <c r="AH237" s="104">
        <v>3248</v>
      </c>
      <c r="AI237" s="104">
        <v>0</v>
      </c>
      <c r="AJ237" s="104">
        <v>3248</v>
      </c>
      <c r="AK237" s="103" t="s">
        <v>43</v>
      </c>
    </row>
    <row r="238" spans="1:37" x14ac:dyDescent="0.2">
      <c r="T238" s="106"/>
      <c r="U238" s="106"/>
      <c r="V238" s="106"/>
      <c r="W238" s="106"/>
      <c r="X238" s="106"/>
      <c r="Y238" s="106"/>
      <c r="Z238" s="106"/>
      <c r="AA238" s="106"/>
      <c r="AC238" s="103" t="s">
        <v>479</v>
      </c>
      <c r="AD238" s="103" t="s">
        <v>480</v>
      </c>
      <c r="AE238" s="103" t="s">
        <v>880</v>
      </c>
      <c r="AF238" s="104">
        <v>0</v>
      </c>
      <c r="AG238" s="103" t="s">
        <v>43</v>
      </c>
      <c r="AH238" s="104">
        <v>119</v>
      </c>
      <c r="AI238" s="104">
        <v>0</v>
      </c>
      <c r="AJ238" s="104">
        <v>119</v>
      </c>
      <c r="AK238" s="103" t="s">
        <v>43</v>
      </c>
    </row>
    <row r="239" spans="1:37" x14ac:dyDescent="0.2">
      <c r="T239" s="108"/>
      <c r="U239" s="108"/>
      <c r="V239" s="108"/>
      <c r="W239" s="109"/>
      <c r="X239" s="108"/>
      <c r="Y239" s="109"/>
      <c r="Z239" s="109"/>
      <c r="AA239" s="109"/>
      <c r="AC239" s="103" t="s">
        <v>481</v>
      </c>
      <c r="AD239" s="103" t="s">
        <v>482</v>
      </c>
      <c r="AE239" s="103" t="s">
        <v>885</v>
      </c>
      <c r="AF239" s="104">
        <v>0</v>
      </c>
      <c r="AG239" s="103" t="s">
        <v>43</v>
      </c>
      <c r="AH239" s="104">
        <v>2990.43</v>
      </c>
      <c r="AI239" s="104">
        <v>0</v>
      </c>
      <c r="AJ239" s="104">
        <v>2990.43</v>
      </c>
      <c r="AK239" s="103" t="s">
        <v>43</v>
      </c>
    </row>
    <row r="240" spans="1:37" x14ac:dyDescent="0.2">
      <c r="T240" s="108"/>
      <c r="U240" s="108"/>
      <c r="V240" s="108"/>
      <c r="W240" s="108"/>
      <c r="X240" s="109"/>
      <c r="Y240" s="108"/>
      <c r="Z240" s="108"/>
      <c r="AA240" s="108"/>
      <c r="AC240" s="103" t="s">
        <v>483</v>
      </c>
      <c r="AD240" s="103" t="s">
        <v>484</v>
      </c>
      <c r="AE240" s="103" t="s">
        <v>885</v>
      </c>
      <c r="AF240" s="104">
        <v>0</v>
      </c>
      <c r="AG240" s="103" t="s">
        <v>43</v>
      </c>
      <c r="AH240" s="104">
        <v>148740.01999999999</v>
      </c>
      <c r="AI240" s="104">
        <v>0</v>
      </c>
      <c r="AJ240" s="104">
        <v>148740.01999999999</v>
      </c>
      <c r="AK240" s="103" t="s">
        <v>43</v>
      </c>
    </row>
    <row r="241" spans="20:37" x14ac:dyDescent="0.2">
      <c r="T241" s="103"/>
      <c r="U241" s="103"/>
      <c r="V241" s="103"/>
      <c r="W241" s="103"/>
      <c r="X241" s="103"/>
      <c r="Y241" s="103"/>
      <c r="Z241" s="104"/>
      <c r="AA241" s="103"/>
      <c r="AC241" s="103" t="s">
        <v>485</v>
      </c>
      <c r="AD241" s="103" t="s">
        <v>486</v>
      </c>
      <c r="AE241" s="103" t="s">
        <v>881</v>
      </c>
      <c r="AF241" s="104">
        <v>0</v>
      </c>
      <c r="AG241" s="103" t="s">
        <v>43</v>
      </c>
      <c r="AH241" s="104">
        <v>754</v>
      </c>
      <c r="AI241" s="104">
        <v>0</v>
      </c>
      <c r="AJ241" s="104">
        <v>754</v>
      </c>
      <c r="AK241" s="103" t="s">
        <v>43</v>
      </c>
    </row>
    <row r="242" spans="20:37" x14ac:dyDescent="0.2">
      <c r="AC242" s="103" t="s">
        <v>487</v>
      </c>
      <c r="AD242" s="103" t="s">
        <v>117</v>
      </c>
      <c r="AE242" s="103" t="s">
        <v>883</v>
      </c>
      <c r="AF242" s="104">
        <v>0</v>
      </c>
      <c r="AG242" s="103" t="s">
        <v>43</v>
      </c>
      <c r="AH242" s="104">
        <v>2791.86</v>
      </c>
      <c r="AI242" s="104">
        <v>0</v>
      </c>
      <c r="AJ242" s="104">
        <v>2791.86</v>
      </c>
      <c r="AK242" s="103" t="s">
        <v>43</v>
      </c>
    </row>
    <row r="243" spans="20:37" x14ac:dyDescent="0.2">
      <c r="AC243" s="103" t="s">
        <v>488</v>
      </c>
      <c r="AD243" s="103" t="s">
        <v>469</v>
      </c>
      <c r="AE243" s="103" t="s">
        <v>885</v>
      </c>
      <c r="AF243" s="104">
        <v>6960</v>
      </c>
      <c r="AG243" s="103" t="s">
        <v>43</v>
      </c>
      <c r="AH243" s="104">
        <v>10045.66</v>
      </c>
      <c r="AI243" s="104">
        <v>0</v>
      </c>
      <c r="AJ243" s="104">
        <v>17005.66</v>
      </c>
      <c r="AK243" s="103" t="s">
        <v>43</v>
      </c>
    </row>
    <row r="244" spans="20:37" x14ac:dyDescent="0.2">
      <c r="AC244" s="103" t="s">
        <v>895</v>
      </c>
      <c r="AD244" s="103" t="s">
        <v>896</v>
      </c>
      <c r="AE244" s="103" t="s">
        <v>885</v>
      </c>
      <c r="AF244" s="104">
        <v>275000</v>
      </c>
      <c r="AG244" s="103" t="s">
        <v>43</v>
      </c>
      <c r="AH244" s="104">
        <v>0</v>
      </c>
      <c r="AI244" s="104">
        <v>0</v>
      </c>
      <c r="AJ244" s="104">
        <v>275000</v>
      </c>
      <c r="AK244" s="103" t="s">
        <v>43</v>
      </c>
    </row>
    <row r="245" spans="20:37" x14ac:dyDescent="0.2">
      <c r="AC245" s="113" t="s">
        <v>489</v>
      </c>
      <c r="AD245" s="113" t="s">
        <v>490</v>
      </c>
      <c r="AE245" s="103"/>
      <c r="AF245" s="114">
        <v>0</v>
      </c>
      <c r="AG245" s="113" t="s">
        <v>43</v>
      </c>
      <c r="AH245" s="114">
        <v>1784.81</v>
      </c>
      <c r="AI245" s="114">
        <v>0</v>
      </c>
      <c r="AJ245" s="114">
        <v>1784.81</v>
      </c>
      <c r="AK245" s="113" t="s">
        <v>43</v>
      </c>
    </row>
    <row r="246" spans="20:37" x14ac:dyDescent="0.2">
      <c r="AC246" s="103" t="s">
        <v>491</v>
      </c>
      <c r="AD246" s="103" t="s">
        <v>482</v>
      </c>
      <c r="AE246" s="103" t="s">
        <v>885</v>
      </c>
      <c r="AF246" s="104">
        <v>0</v>
      </c>
      <c r="AG246" s="103" t="s">
        <v>43</v>
      </c>
      <c r="AH246" s="104">
        <v>244.01</v>
      </c>
      <c r="AI246" s="104">
        <v>0</v>
      </c>
      <c r="AJ246" s="104">
        <v>244.01</v>
      </c>
      <c r="AK246" s="103" t="s">
        <v>43</v>
      </c>
    </row>
    <row r="247" spans="20:37" x14ac:dyDescent="0.2">
      <c r="AC247" s="103" t="s">
        <v>492</v>
      </c>
      <c r="AD247" s="103" t="s">
        <v>493</v>
      </c>
      <c r="AE247" s="103" t="s">
        <v>883</v>
      </c>
      <c r="AF247" s="104">
        <v>0</v>
      </c>
      <c r="AG247" s="103" t="s">
        <v>43</v>
      </c>
      <c r="AH247" s="104">
        <v>1540.8</v>
      </c>
      <c r="AI247" s="104">
        <v>0</v>
      </c>
      <c r="AJ247" s="104">
        <v>1540.8</v>
      </c>
      <c r="AK247" s="103" t="s">
        <v>43</v>
      </c>
    </row>
    <row r="248" spans="20:37" x14ac:dyDescent="0.2">
      <c r="AC248" s="113" t="s">
        <v>494</v>
      </c>
      <c r="AD248" s="113" t="s">
        <v>495</v>
      </c>
      <c r="AE248" s="103"/>
      <c r="AF248" s="114">
        <v>2482.4</v>
      </c>
      <c r="AG248" s="113" t="s">
        <v>43</v>
      </c>
      <c r="AH248" s="114">
        <v>843.32</v>
      </c>
      <c r="AI248" s="114">
        <v>0</v>
      </c>
      <c r="AJ248" s="114">
        <v>3325.72</v>
      </c>
      <c r="AK248" s="113" t="s">
        <v>43</v>
      </c>
    </row>
    <row r="249" spans="20:37" x14ac:dyDescent="0.2">
      <c r="AC249" s="103" t="s">
        <v>496</v>
      </c>
      <c r="AD249" s="103" t="s">
        <v>497</v>
      </c>
      <c r="AE249" s="103" t="s">
        <v>884</v>
      </c>
      <c r="AF249" s="104">
        <v>2482.4</v>
      </c>
      <c r="AG249" s="103" t="s">
        <v>43</v>
      </c>
      <c r="AH249" s="104">
        <v>843.32</v>
      </c>
      <c r="AI249" s="104">
        <v>0</v>
      </c>
      <c r="AJ249" s="104">
        <v>3325.72</v>
      </c>
      <c r="AK249" s="103" t="s">
        <v>43</v>
      </c>
    </row>
  </sheetData>
  <mergeCells count="3">
    <mergeCell ref="K2:R2"/>
    <mergeCell ref="T2:AA2"/>
    <mergeCell ref="AC2:AK2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  <pageSetUpPr fitToPage="1"/>
  </sheetPr>
  <dimension ref="A1:I83"/>
  <sheetViews>
    <sheetView topLeftCell="A48" workbookViewId="0">
      <selection activeCell="A3" sqref="A3"/>
    </sheetView>
  </sheetViews>
  <sheetFormatPr baseColWidth="10" defaultRowHeight="15" x14ac:dyDescent="0.25"/>
  <cols>
    <col min="1" max="1" width="3.85546875" customWidth="1"/>
    <col min="2" max="2" width="3.42578125" customWidth="1"/>
    <col min="3" max="3" width="90.85546875" customWidth="1"/>
    <col min="4" max="4" width="19.7109375" customWidth="1"/>
    <col min="5" max="5" width="6.7109375" customWidth="1"/>
    <col min="6" max="6" width="19.7109375" customWidth="1"/>
    <col min="257" max="257" width="3.85546875" customWidth="1"/>
    <col min="258" max="258" width="3.42578125" customWidth="1"/>
    <col min="259" max="259" width="90.85546875" customWidth="1"/>
    <col min="260" max="260" width="19.7109375" customWidth="1"/>
    <col min="261" max="261" width="6.7109375" customWidth="1"/>
    <col min="262" max="262" width="19.7109375" customWidth="1"/>
    <col min="513" max="513" width="3.85546875" customWidth="1"/>
    <col min="514" max="514" width="3.42578125" customWidth="1"/>
    <col min="515" max="515" width="90.85546875" customWidth="1"/>
    <col min="516" max="516" width="19.7109375" customWidth="1"/>
    <col min="517" max="517" width="6.7109375" customWidth="1"/>
    <col min="518" max="518" width="19.7109375" customWidth="1"/>
    <col min="769" max="769" width="3.85546875" customWidth="1"/>
    <col min="770" max="770" width="3.42578125" customWidth="1"/>
    <col min="771" max="771" width="90.85546875" customWidth="1"/>
    <col min="772" max="772" width="19.7109375" customWidth="1"/>
    <col min="773" max="773" width="6.7109375" customWidth="1"/>
    <col min="774" max="774" width="19.7109375" customWidth="1"/>
    <col min="1025" max="1025" width="3.85546875" customWidth="1"/>
    <col min="1026" max="1026" width="3.42578125" customWidth="1"/>
    <col min="1027" max="1027" width="90.85546875" customWidth="1"/>
    <col min="1028" max="1028" width="19.7109375" customWidth="1"/>
    <col min="1029" max="1029" width="6.7109375" customWidth="1"/>
    <col min="1030" max="1030" width="19.7109375" customWidth="1"/>
    <col min="1281" max="1281" width="3.85546875" customWidth="1"/>
    <col min="1282" max="1282" width="3.42578125" customWidth="1"/>
    <col min="1283" max="1283" width="90.85546875" customWidth="1"/>
    <col min="1284" max="1284" width="19.7109375" customWidth="1"/>
    <col min="1285" max="1285" width="6.7109375" customWidth="1"/>
    <col min="1286" max="1286" width="19.7109375" customWidth="1"/>
    <col min="1537" max="1537" width="3.85546875" customWidth="1"/>
    <col min="1538" max="1538" width="3.42578125" customWidth="1"/>
    <col min="1539" max="1539" width="90.85546875" customWidth="1"/>
    <col min="1540" max="1540" width="19.7109375" customWidth="1"/>
    <col min="1541" max="1541" width="6.7109375" customWidth="1"/>
    <col min="1542" max="1542" width="19.7109375" customWidth="1"/>
    <col min="1793" max="1793" width="3.85546875" customWidth="1"/>
    <col min="1794" max="1794" width="3.42578125" customWidth="1"/>
    <col min="1795" max="1795" width="90.85546875" customWidth="1"/>
    <col min="1796" max="1796" width="19.7109375" customWidth="1"/>
    <col min="1797" max="1797" width="6.7109375" customWidth="1"/>
    <col min="1798" max="1798" width="19.7109375" customWidth="1"/>
    <col min="2049" max="2049" width="3.85546875" customWidth="1"/>
    <col min="2050" max="2050" width="3.42578125" customWidth="1"/>
    <col min="2051" max="2051" width="90.85546875" customWidth="1"/>
    <col min="2052" max="2052" width="19.7109375" customWidth="1"/>
    <col min="2053" max="2053" width="6.7109375" customWidth="1"/>
    <col min="2054" max="2054" width="19.7109375" customWidth="1"/>
    <col min="2305" max="2305" width="3.85546875" customWidth="1"/>
    <col min="2306" max="2306" width="3.42578125" customWidth="1"/>
    <col min="2307" max="2307" width="90.85546875" customWidth="1"/>
    <col min="2308" max="2308" width="19.7109375" customWidth="1"/>
    <col min="2309" max="2309" width="6.7109375" customWidth="1"/>
    <col min="2310" max="2310" width="19.7109375" customWidth="1"/>
    <col min="2561" max="2561" width="3.85546875" customWidth="1"/>
    <col min="2562" max="2562" width="3.42578125" customWidth="1"/>
    <col min="2563" max="2563" width="90.85546875" customWidth="1"/>
    <col min="2564" max="2564" width="19.7109375" customWidth="1"/>
    <col min="2565" max="2565" width="6.7109375" customWidth="1"/>
    <col min="2566" max="2566" width="19.7109375" customWidth="1"/>
    <col min="2817" max="2817" width="3.85546875" customWidth="1"/>
    <col min="2818" max="2818" width="3.42578125" customWidth="1"/>
    <col min="2819" max="2819" width="90.85546875" customWidth="1"/>
    <col min="2820" max="2820" width="19.7109375" customWidth="1"/>
    <col min="2821" max="2821" width="6.7109375" customWidth="1"/>
    <col min="2822" max="2822" width="19.7109375" customWidth="1"/>
    <col min="3073" max="3073" width="3.85546875" customWidth="1"/>
    <col min="3074" max="3074" width="3.42578125" customWidth="1"/>
    <col min="3075" max="3075" width="90.85546875" customWidth="1"/>
    <col min="3076" max="3076" width="19.7109375" customWidth="1"/>
    <col min="3077" max="3077" width="6.7109375" customWidth="1"/>
    <col min="3078" max="3078" width="19.7109375" customWidth="1"/>
    <col min="3329" max="3329" width="3.85546875" customWidth="1"/>
    <col min="3330" max="3330" width="3.42578125" customWidth="1"/>
    <col min="3331" max="3331" width="90.85546875" customWidth="1"/>
    <col min="3332" max="3332" width="19.7109375" customWidth="1"/>
    <col min="3333" max="3333" width="6.7109375" customWidth="1"/>
    <col min="3334" max="3334" width="19.7109375" customWidth="1"/>
    <col min="3585" max="3585" width="3.85546875" customWidth="1"/>
    <col min="3586" max="3586" width="3.42578125" customWidth="1"/>
    <col min="3587" max="3587" width="90.85546875" customWidth="1"/>
    <col min="3588" max="3588" width="19.7109375" customWidth="1"/>
    <col min="3589" max="3589" width="6.7109375" customWidth="1"/>
    <col min="3590" max="3590" width="19.7109375" customWidth="1"/>
    <col min="3841" max="3841" width="3.85546875" customWidth="1"/>
    <col min="3842" max="3842" width="3.42578125" customWidth="1"/>
    <col min="3843" max="3843" width="90.85546875" customWidth="1"/>
    <col min="3844" max="3844" width="19.7109375" customWidth="1"/>
    <col min="3845" max="3845" width="6.7109375" customWidth="1"/>
    <col min="3846" max="3846" width="19.7109375" customWidth="1"/>
    <col min="4097" max="4097" width="3.85546875" customWidth="1"/>
    <col min="4098" max="4098" width="3.42578125" customWidth="1"/>
    <col min="4099" max="4099" width="90.85546875" customWidth="1"/>
    <col min="4100" max="4100" width="19.7109375" customWidth="1"/>
    <col min="4101" max="4101" width="6.7109375" customWidth="1"/>
    <col min="4102" max="4102" width="19.7109375" customWidth="1"/>
    <col min="4353" max="4353" width="3.85546875" customWidth="1"/>
    <col min="4354" max="4354" width="3.42578125" customWidth="1"/>
    <col min="4355" max="4355" width="90.85546875" customWidth="1"/>
    <col min="4356" max="4356" width="19.7109375" customWidth="1"/>
    <col min="4357" max="4357" width="6.7109375" customWidth="1"/>
    <col min="4358" max="4358" width="19.7109375" customWidth="1"/>
    <col min="4609" max="4609" width="3.85546875" customWidth="1"/>
    <col min="4610" max="4610" width="3.42578125" customWidth="1"/>
    <col min="4611" max="4611" width="90.85546875" customWidth="1"/>
    <col min="4612" max="4612" width="19.7109375" customWidth="1"/>
    <col min="4613" max="4613" width="6.7109375" customWidth="1"/>
    <col min="4614" max="4614" width="19.7109375" customWidth="1"/>
    <col min="4865" max="4865" width="3.85546875" customWidth="1"/>
    <col min="4866" max="4866" width="3.42578125" customWidth="1"/>
    <col min="4867" max="4867" width="90.85546875" customWidth="1"/>
    <col min="4868" max="4868" width="19.7109375" customWidth="1"/>
    <col min="4869" max="4869" width="6.7109375" customWidth="1"/>
    <col min="4870" max="4870" width="19.7109375" customWidth="1"/>
    <col min="5121" max="5121" width="3.85546875" customWidth="1"/>
    <col min="5122" max="5122" width="3.42578125" customWidth="1"/>
    <col min="5123" max="5123" width="90.85546875" customWidth="1"/>
    <col min="5124" max="5124" width="19.7109375" customWidth="1"/>
    <col min="5125" max="5125" width="6.7109375" customWidth="1"/>
    <col min="5126" max="5126" width="19.7109375" customWidth="1"/>
    <col min="5377" max="5377" width="3.85546875" customWidth="1"/>
    <col min="5378" max="5378" width="3.42578125" customWidth="1"/>
    <col min="5379" max="5379" width="90.85546875" customWidth="1"/>
    <col min="5380" max="5380" width="19.7109375" customWidth="1"/>
    <col min="5381" max="5381" width="6.7109375" customWidth="1"/>
    <col min="5382" max="5382" width="19.7109375" customWidth="1"/>
    <col min="5633" max="5633" width="3.85546875" customWidth="1"/>
    <col min="5634" max="5634" width="3.42578125" customWidth="1"/>
    <col min="5635" max="5635" width="90.85546875" customWidth="1"/>
    <col min="5636" max="5636" width="19.7109375" customWidth="1"/>
    <col min="5637" max="5637" width="6.7109375" customWidth="1"/>
    <col min="5638" max="5638" width="19.7109375" customWidth="1"/>
    <col min="5889" max="5889" width="3.85546875" customWidth="1"/>
    <col min="5890" max="5890" width="3.42578125" customWidth="1"/>
    <col min="5891" max="5891" width="90.85546875" customWidth="1"/>
    <col min="5892" max="5892" width="19.7109375" customWidth="1"/>
    <col min="5893" max="5893" width="6.7109375" customWidth="1"/>
    <col min="5894" max="5894" width="19.7109375" customWidth="1"/>
    <col min="6145" max="6145" width="3.85546875" customWidth="1"/>
    <col min="6146" max="6146" width="3.42578125" customWidth="1"/>
    <col min="6147" max="6147" width="90.85546875" customWidth="1"/>
    <col min="6148" max="6148" width="19.7109375" customWidth="1"/>
    <col min="6149" max="6149" width="6.7109375" customWidth="1"/>
    <col min="6150" max="6150" width="19.7109375" customWidth="1"/>
    <col min="6401" max="6401" width="3.85546875" customWidth="1"/>
    <col min="6402" max="6402" width="3.42578125" customWidth="1"/>
    <col min="6403" max="6403" width="90.85546875" customWidth="1"/>
    <col min="6404" max="6404" width="19.7109375" customWidth="1"/>
    <col min="6405" max="6405" width="6.7109375" customWidth="1"/>
    <col min="6406" max="6406" width="19.7109375" customWidth="1"/>
    <col min="6657" max="6657" width="3.85546875" customWidth="1"/>
    <col min="6658" max="6658" width="3.42578125" customWidth="1"/>
    <col min="6659" max="6659" width="90.85546875" customWidth="1"/>
    <col min="6660" max="6660" width="19.7109375" customWidth="1"/>
    <col min="6661" max="6661" width="6.7109375" customWidth="1"/>
    <col min="6662" max="6662" width="19.7109375" customWidth="1"/>
    <col min="6913" max="6913" width="3.85546875" customWidth="1"/>
    <col min="6914" max="6914" width="3.42578125" customWidth="1"/>
    <col min="6915" max="6915" width="90.85546875" customWidth="1"/>
    <col min="6916" max="6916" width="19.7109375" customWidth="1"/>
    <col min="6917" max="6917" width="6.7109375" customWidth="1"/>
    <col min="6918" max="6918" width="19.7109375" customWidth="1"/>
    <col min="7169" max="7169" width="3.85546875" customWidth="1"/>
    <col min="7170" max="7170" width="3.42578125" customWidth="1"/>
    <col min="7171" max="7171" width="90.85546875" customWidth="1"/>
    <col min="7172" max="7172" width="19.7109375" customWidth="1"/>
    <col min="7173" max="7173" width="6.7109375" customWidth="1"/>
    <col min="7174" max="7174" width="19.7109375" customWidth="1"/>
    <col min="7425" max="7425" width="3.85546875" customWidth="1"/>
    <col min="7426" max="7426" width="3.42578125" customWidth="1"/>
    <col min="7427" max="7427" width="90.85546875" customWidth="1"/>
    <col min="7428" max="7428" width="19.7109375" customWidth="1"/>
    <col min="7429" max="7429" width="6.7109375" customWidth="1"/>
    <col min="7430" max="7430" width="19.7109375" customWidth="1"/>
    <col min="7681" max="7681" width="3.85546875" customWidth="1"/>
    <col min="7682" max="7682" width="3.42578125" customWidth="1"/>
    <col min="7683" max="7683" width="90.85546875" customWidth="1"/>
    <col min="7684" max="7684" width="19.7109375" customWidth="1"/>
    <col min="7685" max="7685" width="6.7109375" customWidth="1"/>
    <col min="7686" max="7686" width="19.7109375" customWidth="1"/>
    <col min="7937" max="7937" width="3.85546875" customWidth="1"/>
    <col min="7938" max="7938" width="3.42578125" customWidth="1"/>
    <col min="7939" max="7939" width="90.85546875" customWidth="1"/>
    <col min="7940" max="7940" width="19.7109375" customWidth="1"/>
    <col min="7941" max="7941" width="6.7109375" customWidth="1"/>
    <col min="7942" max="7942" width="19.7109375" customWidth="1"/>
    <col min="8193" max="8193" width="3.85546875" customWidth="1"/>
    <col min="8194" max="8194" width="3.42578125" customWidth="1"/>
    <col min="8195" max="8195" width="90.85546875" customWidth="1"/>
    <col min="8196" max="8196" width="19.7109375" customWidth="1"/>
    <col min="8197" max="8197" width="6.7109375" customWidth="1"/>
    <col min="8198" max="8198" width="19.7109375" customWidth="1"/>
    <col min="8449" max="8449" width="3.85546875" customWidth="1"/>
    <col min="8450" max="8450" width="3.42578125" customWidth="1"/>
    <col min="8451" max="8451" width="90.85546875" customWidth="1"/>
    <col min="8452" max="8452" width="19.7109375" customWidth="1"/>
    <col min="8453" max="8453" width="6.7109375" customWidth="1"/>
    <col min="8454" max="8454" width="19.7109375" customWidth="1"/>
    <col min="8705" max="8705" width="3.85546875" customWidth="1"/>
    <col min="8706" max="8706" width="3.42578125" customWidth="1"/>
    <col min="8707" max="8707" width="90.85546875" customWidth="1"/>
    <col min="8708" max="8708" width="19.7109375" customWidth="1"/>
    <col min="8709" max="8709" width="6.7109375" customWidth="1"/>
    <col min="8710" max="8710" width="19.7109375" customWidth="1"/>
    <col min="8961" max="8961" width="3.85546875" customWidth="1"/>
    <col min="8962" max="8962" width="3.42578125" customWidth="1"/>
    <col min="8963" max="8963" width="90.85546875" customWidth="1"/>
    <col min="8964" max="8964" width="19.7109375" customWidth="1"/>
    <col min="8965" max="8965" width="6.7109375" customWidth="1"/>
    <col min="8966" max="8966" width="19.7109375" customWidth="1"/>
    <col min="9217" max="9217" width="3.85546875" customWidth="1"/>
    <col min="9218" max="9218" width="3.42578125" customWidth="1"/>
    <col min="9219" max="9219" width="90.85546875" customWidth="1"/>
    <col min="9220" max="9220" width="19.7109375" customWidth="1"/>
    <col min="9221" max="9221" width="6.7109375" customWidth="1"/>
    <col min="9222" max="9222" width="19.7109375" customWidth="1"/>
    <col min="9473" max="9473" width="3.85546875" customWidth="1"/>
    <col min="9474" max="9474" width="3.42578125" customWidth="1"/>
    <col min="9475" max="9475" width="90.85546875" customWidth="1"/>
    <col min="9476" max="9476" width="19.7109375" customWidth="1"/>
    <col min="9477" max="9477" width="6.7109375" customWidth="1"/>
    <col min="9478" max="9478" width="19.7109375" customWidth="1"/>
    <col min="9729" max="9729" width="3.85546875" customWidth="1"/>
    <col min="9730" max="9730" width="3.42578125" customWidth="1"/>
    <col min="9731" max="9731" width="90.85546875" customWidth="1"/>
    <col min="9732" max="9732" width="19.7109375" customWidth="1"/>
    <col min="9733" max="9733" width="6.7109375" customWidth="1"/>
    <col min="9734" max="9734" width="19.7109375" customWidth="1"/>
    <col min="9985" max="9985" width="3.85546875" customWidth="1"/>
    <col min="9986" max="9986" width="3.42578125" customWidth="1"/>
    <col min="9987" max="9987" width="90.85546875" customWidth="1"/>
    <col min="9988" max="9988" width="19.7109375" customWidth="1"/>
    <col min="9989" max="9989" width="6.7109375" customWidth="1"/>
    <col min="9990" max="9990" width="19.7109375" customWidth="1"/>
    <col min="10241" max="10241" width="3.85546875" customWidth="1"/>
    <col min="10242" max="10242" width="3.42578125" customWidth="1"/>
    <col min="10243" max="10243" width="90.85546875" customWidth="1"/>
    <col min="10244" max="10244" width="19.7109375" customWidth="1"/>
    <col min="10245" max="10245" width="6.7109375" customWidth="1"/>
    <col min="10246" max="10246" width="19.7109375" customWidth="1"/>
    <col min="10497" max="10497" width="3.85546875" customWidth="1"/>
    <col min="10498" max="10498" width="3.42578125" customWidth="1"/>
    <col min="10499" max="10499" width="90.85546875" customWidth="1"/>
    <col min="10500" max="10500" width="19.7109375" customWidth="1"/>
    <col min="10501" max="10501" width="6.7109375" customWidth="1"/>
    <col min="10502" max="10502" width="19.7109375" customWidth="1"/>
    <col min="10753" max="10753" width="3.85546875" customWidth="1"/>
    <col min="10754" max="10754" width="3.42578125" customWidth="1"/>
    <col min="10755" max="10755" width="90.85546875" customWidth="1"/>
    <col min="10756" max="10756" width="19.7109375" customWidth="1"/>
    <col min="10757" max="10757" width="6.7109375" customWidth="1"/>
    <col min="10758" max="10758" width="19.7109375" customWidth="1"/>
    <col min="11009" max="11009" width="3.85546875" customWidth="1"/>
    <col min="11010" max="11010" width="3.42578125" customWidth="1"/>
    <col min="11011" max="11011" width="90.85546875" customWidth="1"/>
    <col min="11012" max="11012" width="19.7109375" customWidth="1"/>
    <col min="11013" max="11013" width="6.7109375" customWidth="1"/>
    <col min="11014" max="11014" width="19.7109375" customWidth="1"/>
    <col min="11265" max="11265" width="3.85546875" customWidth="1"/>
    <col min="11266" max="11266" width="3.42578125" customWidth="1"/>
    <col min="11267" max="11267" width="90.85546875" customWidth="1"/>
    <col min="11268" max="11268" width="19.7109375" customWidth="1"/>
    <col min="11269" max="11269" width="6.7109375" customWidth="1"/>
    <col min="11270" max="11270" width="19.7109375" customWidth="1"/>
    <col min="11521" max="11521" width="3.85546875" customWidth="1"/>
    <col min="11522" max="11522" width="3.42578125" customWidth="1"/>
    <col min="11523" max="11523" width="90.85546875" customWidth="1"/>
    <col min="11524" max="11524" width="19.7109375" customWidth="1"/>
    <col min="11525" max="11525" width="6.7109375" customWidth="1"/>
    <col min="11526" max="11526" width="19.7109375" customWidth="1"/>
    <col min="11777" max="11777" width="3.85546875" customWidth="1"/>
    <col min="11778" max="11778" width="3.42578125" customWidth="1"/>
    <col min="11779" max="11779" width="90.85546875" customWidth="1"/>
    <col min="11780" max="11780" width="19.7109375" customWidth="1"/>
    <col min="11781" max="11781" width="6.7109375" customWidth="1"/>
    <col min="11782" max="11782" width="19.7109375" customWidth="1"/>
    <col min="12033" max="12033" width="3.85546875" customWidth="1"/>
    <col min="12034" max="12034" width="3.42578125" customWidth="1"/>
    <col min="12035" max="12035" width="90.85546875" customWidth="1"/>
    <col min="12036" max="12036" width="19.7109375" customWidth="1"/>
    <col min="12037" max="12037" width="6.7109375" customWidth="1"/>
    <col min="12038" max="12038" width="19.7109375" customWidth="1"/>
    <col min="12289" max="12289" width="3.85546875" customWidth="1"/>
    <col min="12290" max="12290" width="3.42578125" customWidth="1"/>
    <col min="12291" max="12291" width="90.85546875" customWidth="1"/>
    <col min="12292" max="12292" width="19.7109375" customWidth="1"/>
    <col min="12293" max="12293" width="6.7109375" customWidth="1"/>
    <col min="12294" max="12294" width="19.7109375" customWidth="1"/>
    <col min="12545" max="12545" width="3.85546875" customWidth="1"/>
    <col min="12546" max="12546" width="3.42578125" customWidth="1"/>
    <col min="12547" max="12547" width="90.85546875" customWidth="1"/>
    <col min="12548" max="12548" width="19.7109375" customWidth="1"/>
    <col min="12549" max="12549" width="6.7109375" customWidth="1"/>
    <col min="12550" max="12550" width="19.7109375" customWidth="1"/>
    <col min="12801" max="12801" width="3.85546875" customWidth="1"/>
    <col min="12802" max="12802" width="3.42578125" customWidth="1"/>
    <col min="12803" max="12803" width="90.85546875" customWidth="1"/>
    <col min="12804" max="12804" width="19.7109375" customWidth="1"/>
    <col min="12805" max="12805" width="6.7109375" customWidth="1"/>
    <col min="12806" max="12806" width="19.7109375" customWidth="1"/>
    <col min="13057" max="13057" width="3.85546875" customWidth="1"/>
    <col min="13058" max="13058" width="3.42578125" customWidth="1"/>
    <col min="13059" max="13059" width="90.85546875" customWidth="1"/>
    <col min="13060" max="13060" width="19.7109375" customWidth="1"/>
    <col min="13061" max="13061" width="6.7109375" customWidth="1"/>
    <col min="13062" max="13062" width="19.7109375" customWidth="1"/>
    <col min="13313" max="13313" width="3.85546875" customWidth="1"/>
    <col min="13314" max="13314" width="3.42578125" customWidth="1"/>
    <col min="13315" max="13315" width="90.85546875" customWidth="1"/>
    <col min="13316" max="13316" width="19.7109375" customWidth="1"/>
    <col min="13317" max="13317" width="6.7109375" customWidth="1"/>
    <col min="13318" max="13318" width="19.7109375" customWidth="1"/>
    <col min="13569" max="13569" width="3.85546875" customWidth="1"/>
    <col min="13570" max="13570" width="3.42578125" customWidth="1"/>
    <col min="13571" max="13571" width="90.85546875" customWidth="1"/>
    <col min="13572" max="13572" width="19.7109375" customWidth="1"/>
    <col min="13573" max="13573" width="6.7109375" customWidth="1"/>
    <col min="13574" max="13574" width="19.7109375" customWidth="1"/>
    <col min="13825" max="13825" width="3.85546875" customWidth="1"/>
    <col min="13826" max="13826" width="3.42578125" customWidth="1"/>
    <col min="13827" max="13827" width="90.85546875" customWidth="1"/>
    <col min="13828" max="13828" width="19.7109375" customWidth="1"/>
    <col min="13829" max="13829" width="6.7109375" customWidth="1"/>
    <col min="13830" max="13830" width="19.7109375" customWidth="1"/>
    <col min="14081" max="14081" width="3.85546875" customWidth="1"/>
    <col min="14082" max="14082" width="3.42578125" customWidth="1"/>
    <col min="14083" max="14083" width="90.85546875" customWidth="1"/>
    <col min="14084" max="14084" width="19.7109375" customWidth="1"/>
    <col min="14085" max="14085" width="6.7109375" customWidth="1"/>
    <col min="14086" max="14086" width="19.7109375" customWidth="1"/>
    <col min="14337" max="14337" width="3.85546875" customWidth="1"/>
    <col min="14338" max="14338" width="3.42578125" customWidth="1"/>
    <col min="14339" max="14339" width="90.85546875" customWidth="1"/>
    <col min="14340" max="14340" width="19.7109375" customWidth="1"/>
    <col min="14341" max="14341" width="6.7109375" customWidth="1"/>
    <col min="14342" max="14342" width="19.7109375" customWidth="1"/>
    <col min="14593" max="14593" width="3.85546875" customWidth="1"/>
    <col min="14594" max="14594" width="3.42578125" customWidth="1"/>
    <col min="14595" max="14595" width="90.85546875" customWidth="1"/>
    <col min="14596" max="14596" width="19.7109375" customWidth="1"/>
    <col min="14597" max="14597" width="6.7109375" customWidth="1"/>
    <col min="14598" max="14598" width="19.7109375" customWidth="1"/>
    <col min="14849" max="14849" width="3.85546875" customWidth="1"/>
    <col min="14850" max="14850" width="3.42578125" customWidth="1"/>
    <col min="14851" max="14851" width="90.85546875" customWidth="1"/>
    <col min="14852" max="14852" width="19.7109375" customWidth="1"/>
    <col min="14853" max="14853" width="6.7109375" customWidth="1"/>
    <col min="14854" max="14854" width="19.7109375" customWidth="1"/>
    <col min="15105" max="15105" width="3.85546875" customWidth="1"/>
    <col min="15106" max="15106" width="3.42578125" customWidth="1"/>
    <col min="15107" max="15107" width="90.85546875" customWidth="1"/>
    <col min="15108" max="15108" width="19.7109375" customWidth="1"/>
    <col min="15109" max="15109" width="6.7109375" customWidth="1"/>
    <col min="15110" max="15110" width="19.7109375" customWidth="1"/>
    <col min="15361" max="15361" width="3.85546875" customWidth="1"/>
    <col min="15362" max="15362" width="3.42578125" customWidth="1"/>
    <col min="15363" max="15363" width="90.85546875" customWidth="1"/>
    <col min="15364" max="15364" width="19.7109375" customWidth="1"/>
    <col min="15365" max="15365" width="6.7109375" customWidth="1"/>
    <col min="15366" max="15366" width="19.7109375" customWidth="1"/>
    <col min="15617" max="15617" width="3.85546875" customWidth="1"/>
    <col min="15618" max="15618" width="3.42578125" customWidth="1"/>
    <col min="15619" max="15619" width="90.85546875" customWidth="1"/>
    <col min="15620" max="15620" width="19.7109375" customWidth="1"/>
    <col min="15621" max="15621" width="6.7109375" customWidth="1"/>
    <col min="15622" max="15622" width="19.7109375" customWidth="1"/>
    <col min="15873" max="15873" width="3.85546875" customWidth="1"/>
    <col min="15874" max="15874" width="3.42578125" customWidth="1"/>
    <col min="15875" max="15875" width="90.85546875" customWidth="1"/>
    <col min="15876" max="15876" width="19.7109375" customWidth="1"/>
    <col min="15877" max="15877" width="6.7109375" customWidth="1"/>
    <col min="15878" max="15878" width="19.7109375" customWidth="1"/>
    <col min="16129" max="16129" width="3.85546875" customWidth="1"/>
    <col min="16130" max="16130" width="3.42578125" customWidth="1"/>
    <col min="16131" max="16131" width="90.85546875" customWidth="1"/>
    <col min="16132" max="16132" width="19.7109375" customWidth="1"/>
    <col min="16133" max="16133" width="6.7109375" customWidth="1"/>
    <col min="16134" max="16134" width="19.7109375" customWidth="1"/>
  </cols>
  <sheetData>
    <row r="1" spans="1:7" ht="18" x14ac:dyDescent="0.25">
      <c r="A1" s="915" t="s">
        <v>34</v>
      </c>
      <c r="B1" s="915"/>
      <c r="C1" s="915"/>
      <c r="D1" s="915"/>
      <c r="E1" s="915"/>
      <c r="F1" s="915"/>
      <c r="G1" s="915"/>
    </row>
    <row r="2" spans="1:7" ht="15.75" x14ac:dyDescent="0.25">
      <c r="A2" s="916" t="s">
        <v>2497</v>
      </c>
      <c r="B2" s="916"/>
      <c r="C2" s="916"/>
      <c r="D2" s="916"/>
      <c r="E2" s="916"/>
      <c r="F2" s="916"/>
      <c r="G2" s="916"/>
    </row>
    <row r="3" spans="1:7" ht="15.75" x14ac:dyDescent="0.25">
      <c r="A3" s="183"/>
      <c r="B3" s="183"/>
      <c r="C3" s="183"/>
      <c r="D3" s="183"/>
      <c r="E3" s="183"/>
      <c r="F3" s="183"/>
      <c r="G3" s="183"/>
    </row>
    <row r="4" spans="1:7" ht="15.75" x14ac:dyDescent="0.25">
      <c r="A4" s="183"/>
      <c r="B4" s="183"/>
      <c r="C4" s="183"/>
      <c r="D4" s="183"/>
      <c r="E4" s="183"/>
      <c r="F4" s="183"/>
      <c r="G4" s="183" t="s">
        <v>1605</v>
      </c>
    </row>
    <row r="5" spans="1:7" ht="15.75" x14ac:dyDescent="0.25">
      <c r="A5" s="183"/>
      <c r="B5" s="183"/>
      <c r="C5" s="189" t="s">
        <v>2405</v>
      </c>
      <c r="D5" s="183"/>
      <c r="E5" s="183"/>
      <c r="F5" s="183"/>
      <c r="G5" s="183"/>
    </row>
    <row r="6" spans="1:7" ht="15.75" x14ac:dyDescent="0.25">
      <c r="A6" s="183"/>
      <c r="B6" s="183"/>
      <c r="C6" s="183"/>
      <c r="D6" s="183"/>
      <c r="E6" s="183"/>
      <c r="F6" s="183"/>
      <c r="G6" s="183"/>
    </row>
    <row r="7" spans="1:7" ht="7.5" customHeight="1" thickBot="1" x14ac:dyDescent="0.3"/>
    <row r="8" spans="1:7" ht="15.75" thickTop="1" x14ac:dyDescent="0.25">
      <c r="A8" s="150"/>
      <c r="B8" s="151"/>
      <c r="C8" s="151"/>
      <c r="D8" s="152"/>
      <c r="E8" s="151"/>
      <c r="F8" s="152"/>
      <c r="G8" s="153"/>
    </row>
    <row r="9" spans="1:7" ht="18" x14ac:dyDescent="0.25">
      <c r="A9" s="626"/>
      <c r="B9" s="627" t="s">
        <v>36</v>
      </c>
      <c r="C9" s="628"/>
      <c r="D9" s="629">
        <v>2019</v>
      </c>
      <c r="E9" s="630"/>
      <c r="F9" s="629">
        <v>2018</v>
      </c>
      <c r="G9" s="631"/>
    </row>
    <row r="10" spans="1:7" x14ac:dyDescent="0.25">
      <c r="A10" s="154"/>
      <c r="B10" s="156"/>
      <c r="C10" s="156"/>
      <c r="D10" s="158"/>
      <c r="E10" s="156"/>
      <c r="F10" s="158"/>
      <c r="G10" s="157"/>
    </row>
    <row r="11" spans="1:7" ht="15.75" x14ac:dyDescent="0.25">
      <c r="A11" s="154"/>
      <c r="B11" s="155" t="s">
        <v>1606</v>
      </c>
      <c r="C11" s="156"/>
      <c r="D11" s="158"/>
      <c r="E11" s="156"/>
      <c r="F11" s="158"/>
      <c r="G11" s="157"/>
    </row>
    <row r="12" spans="1:7" ht="15.75" x14ac:dyDescent="0.25">
      <c r="A12" s="154"/>
      <c r="B12" s="156"/>
      <c r="C12" s="200" t="s">
        <v>72</v>
      </c>
      <c r="D12" s="284">
        <v>0</v>
      </c>
      <c r="E12" s="280"/>
      <c r="F12" s="284">
        <v>0</v>
      </c>
      <c r="G12" s="157"/>
    </row>
    <row r="13" spans="1:7" ht="15.75" x14ac:dyDescent="0.25">
      <c r="A13" s="154"/>
      <c r="B13" s="156"/>
      <c r="C13" s="200" t="s">
        <v>1607</v>
      </c>
      <c r="D13" s="284">
        <v>0</v>
      </c>
      <c r="E13" s="280"/>
      <c r="F13" s="284">
        <v>0</v>
      </c>
      <c r="G13" s="157"/>
    </row>
    <row r="14" spans="1:7" ht="15.75" x14ac:dyDescent="0.25">
      <c r="A14" s="154"/>
      <c r="B14" s="156"/>
      <c r="C14" s="200" t="s">
        <v>73</v>
      </c>
      <c r="D14" s="284">
        <v>0</v>
      </c>
      <c r="E14" s="280"/>
      <c r="F14" s="284">
        <v>0</v>
      </c>
      <c r="G14" s="157"/>
    </row>
    <row r="15" spans="1:7" ht="15.75" x14ac:dyDescent="0.25">
      <c r="A15" s="154"/>
      <c r="B15" s="156"/>
      <c r="C15" s="200" t="s">
        <v>75</v>
      </c>
      <c r="D15" s="284">
        <v>0</v>
      </c>
      <c r="E15" s="280"/>
      <c r="F15" s="284">
        <v>0</v>
      </c>
      <c r="G15" s="157"/>
    </row>
    <row r="16" spans="1:7" ht="15.75" x14ac:dyDescent="0.25">
      <c r="A16" s="154"/>
      <c r="B16" s="156"/>
      <c r="C16" s="200" t="s">
        <v>1608</v>
      </c>
      <c r="D16" s="284">
        <v>0</v>
      </c>
      <c r="E16" s="280"/>
      <c r="F16" s="284">
        <v>0</v>
      </c>
      <c r="G16" s="157"/>
    </row>
    <row r="17" spans="1:9" ht="15.75" x14ac:dyDescent="0.25">
      <c r="A17" s="154"/>
      <c r="B17" s="156"/>
      <c r="C17" s="200" t="s">
        <v>1609</v>
      </c>
      <c r="D17" s="284">
        <v>0</v>
      </c>
      <c r="E17" s="280"/>
      <c r="F17" s="284">
        <v>0</v>
      </c>
      <c r="G17" s="157"/>
    </row>
    <row r="18" spans="1:9" ht="15.75" x14ac:dyDescent="0.25">
      <c r="A18" s="154"/>
      <c r="B18" s="156"/>
      <c r="C18" s="200" t="s">
        <v>1610</v>
      </c>
      <c r="D18" s="284">
        <f>+'OP1'!L26</f>
        <v>3068986.75</v>
      </c>
      <c r="E18" s="280"/>
      <c r="F18" s="833">
        <v>1397742.61</v>
      </c>
      <c r="G18" s="157"/>
    </row>
    <row r="19" spans="1:9" ht="30.75" x14ac:dyDescent="0.25">
      <c r="A19" s="154"/>
      <c r="B19" s="156"/>
      <c r="C19" s="201" t="s">
        <v>1611</v>
      </c>
      <c r="D19" s="284"/>
      <c r="E19" s="280"/>
      <c r="F19" s="832"/>
      <c r="G19" s="157"/>
    </row>
    <row r="20" spans="1:9" ht="15.75" x14ac:dyDescent="0.25">
      <c r="A20" s="154"/>
      <c r="B20" s="156"/>
      <c r="C20" s="200" t="s">
        <v>1612</v>
      </c>
      <c r="D20" s="284">
        <v>0</v>
      </c>
      <c r="E20" s="280"/>
      <c r="F20" s="833">
        <v>0</v>
      </c>
      <c r="G20" s="157"/>
    </row>
    <row r="21" spans="1:9" x14ac:dyDescent="0.25">
      <c r="A21" s="154"/>
      <c r="B21" s="156"/>
      <c r="C21" s="156"/>
      <c r="D21" s="280"/>
      <c r="E21" s="280"/>
      <c r="F21" s="832"/>
      <c r="G21" s="157"/>
    </row>
    <row r="22" spans="1:9" ht="15.75" x14ac:dyDescent="0.25">
      <c r="A22" s="154"/>
      <c r="B22" s="155" t="s">
        <v>1613</v>
      </c>
      <c r="C22" s="156"/>
      <c r="D22" s="280"/>
      <c r="E22" s="280"/>
      <c r="F22" s="832"/>
      <c r="G22" s="157"/>
    </row>
    <row r="23" spans="1:9" ht="15.75" x14ac:dyDescent="0.25">
      <c r="A23" s="154"/>
      <c r="B23" s="156"/>
      <c r="C23" s="200" t="s">
        <v>84</v>
      </c>
      <c r="D23" s="284">
        <v>0</v>
      </c>
      <c r="E23" s="280"/>
      <c r="F23" s="833">
        <v>0</v>
      </c>
      <c r="G23" s="157"/>
    </row>
    <row r="24" spans="1:9" ht="15.75" x14ac:dyDescent="0.25">
      <c r="A24" s="154"/>
      <c r="B24" s="156"/>
      <c r="C24" s="200" t="s">
        <v>1614</v>
      </c>
      <c r="D24" s="284">
        <f>+'OP1'!L27</f>
        <v>2953165.99</v>
      </c>
      <c r="E24" s="280"/>
      <c r="F24" s="833">
        <v>2270687.06</v>
      </c>
      <c r="G24" s="157"/>
    </row>
    <row r="25" spans="1:9" x14ac:dyDescent="0.25">
      <c r="A25" s="154"/>
      <c r="B25" s="156"/>
      <c r="C25" s="156"/>
      <c r="D25" s="280"/>
      <c r="E25" s="280"/>
      <c r="F25" s="280"/>
      <c r="G25" s="157"/>
      <c r="I25" s="592"/>
    </row>
    <row r="26" spans="1:9" ht="15.75" x14ac:dyDescent="0.25">
      <c r="A26" s="154"/>
      <c r="B26" s="155" t="s">
        <v>1615</v>
      </c>
      <c r="C26" s="156"/>
      <c r="D26" s="280"/>
      <c r="E26" s="280"/>
      <c r="F26" s="280"/>
      <c r="G26" s="157"/>
    </row>
    <row r="27" spans="1:9" ht="15.75" x14ac:dyDescent="0.25">
      <c r="A27" s="154"/>
      <c r="B27" s="156"/>
      <c r="C27" s="200" t="s">
        <v>1616</v>
      </c>
      <c r="D27" s="284">
        <v>0</v>
      </c>
      <c r="E27" s="280"/>
      <c r="F27" s="284">
        <v>0</v>
      </c>
      <c r="G27" s="157"/>
    </row>
    <row r="28" spans="1:9" ht="15.75" x14ac:dyDescent="0.25">
      <c r="A28" s="154"/>
      <c r="B28" s="156"/>
      <c r="C28" s="200" t="s">
        <v>1617</v>
      </c>
      <c r="D28" s="284">
        <v>0</v>
      </c>
      <c r="E28" s="280"/>
      <c r="F28" s="284">
        <v>0</v>
      </c>
      <c r="G28" s="157"/>
    </row>
    <row r="29" spans="1:9" ht="15.75" x14ac:dyDescent="0.25">
      <c r="A29" s="154"/>
      <c r="B29" s="156"/>
      <c r="C29" s="200" t="s">
        <v>1618</v>
      </c>
      <c r="D29" s="284">
        <v>0</v>
      </c>
      <c r="E29" s="280"/>
      <c r="F29" s="284">
        <v>0</v>
      </c>
      <c r="G29" s="157"/>
    </row>
    <row r="30" spans="1:9" ht="15.75" x14ac:dyDescent="0.25">
      <c r="A30" s="154"/>
      <c r="B30" s="156"/>
      <c r="C30" s="200" t="s">
        <v>1619</v>
      </c>
      <c r="D30" s="284">
        <v>0</v>
      </c>
      <c r="E30" s="280"/>
      <c r="F30" s="284">
        <v>0</v>
      </c>
      <c r="G30" s="157"/>
    </row>
    <row r="31" spans="1:9" ht="15.75" x14ac:dyDescent="0.25">
      <c r="A31" s="154"/>
      <c r="B31" s="156"/>
      <c r="C31" s="200" t="s">
        <v>1620</v>
      </c>
      <c r="D31" s="284">
        <v>0</v>
      </c>
      <c r="E31" s="280"/>
      <c r="F31" s="284">
        <v>0</v>
      </c>
      <c r="G31" s="157"/>
    </row>
    <row r="32" spans="1:9" x14ac:dyDescent="0.25">
      <c r="A32" s="154"/>
      <c r="B32" s="156"/>
      <c r="C32" s="156"/>
      <c r="D32" s="280"/>
      <c r="E32" s="280"/>
      <c r="F32" s="280"/>
      <c r="G32" s="157"/>
    </row>
    <row r="33" spans="1:7" ht="15.75" x14ac:dyDescent="0.25">
      <c r="A33" s="154"/>
      <c r="B33" s="202" t="s">
        <v>1621</v>
      </c>
      <c r="C33" s="156"/>
      <c r="D33" s="285">
        <f>SUM(D12:D31)</f>
        <v>6022152.7400000002</v>
      </c>
      <c r="E33" s="280"/>
      <c r="F33" s="285">
        <f>SUM(F12:F32)</f>
        <v>3668429.67</v>
      </c>
      <c r="G33" s="157"/>
    </row>
    <row r="34" spans="1:7" x14ac:dyDescent="0.25">
      <c r="A34" s="154"/>
      <c r="B34" s="156"/>
      <c r="C34" s="156"/>
      <c r="D34" s="280"/>
      <c r="E34" s="280"/>
      <c r="F34" s="280"/>
      <c r="G34" s="157"/>
    </row>
    <row r="35" spans="1:7" ht="18" x14ac:dyDescent="0.25">
      <c r="A35" s="626"/>
      <c r="B35" s="627" t="s">
        <v>39</v>
      </c>
      <c r="C35" s="628"/>
      <c r="D35" s="632"/>
      <c r="E35" s="632"/>
      <c r="F35" s="632"/>
      <c r="G35" s="631"/>
    </row>
    <row r="36" spans="1:7" x14ac:dyDescent="0.25">
      <c r="A36" s="154"/>
      <c r="B36" s="156"/>
      <c r="C36" s="156"/>
      <c r="D36" s="280"/>
      <c r="E36" s="280"/>
      <c r="F36" s="280"/>
      <c r="G36" s="157"/>
    </row>
    <row r="37" spans="1:7" ht="15.75" x14ac:dyDescent="0.25">
      <c r="A37" s="154"/>
      <c r="B37" s="155" t="s">
        <v>1622</v>
      </c>
      <c r="C37" s="156"/>
      <c r="D37" s="280"/>
      <c r="E37" s="280"/>
      <c r="F37" s="280"/>
      <c r="G37" s="157"/>
    </row>
    <row r="38" spans="1:7" ht="15.75" x14ac:dyDescent="0.25">
      <c r="A38" s="154"/>
      <c r="B38" s="156"/>
      <c r="C38" s="200" t="s">
        <v>98</v>
      </c>
      <c r="D38" s="284">
        <f>SUM('OP1'!K28:K32)</f>
        <v>1105144.95</v>
      </c>
      <c r="E38" s="280"/>
      <c r="F38" s="834">
        <v>960854.61</v>
      </c>
      <c r="G38" s="157"/>
    </row>
    <row r="39" spans="1:7" ht="15.75" x14ac:dyDescent="0.25">
      <c r="A39" s="154"/>
      <c r="B39" s="156"/>
      <c r="C39" s="200" t="s">
        <v>103</v>
      </c>
      <c r="D39" s="284">
        <f>SUM('OP1'!K33:K38)</f>
        <v>299965.67</v>
      </c>
      <c r="E39" s="280"/>
      <c r="F39" s="834">
        <v>372064.18</v>
      </c>
      <c r="G39" s="157"/>
    </row>
    <row r="40" spans="1:7" ht="15.75" x14ac:dyDescent="0.25">
      <c r="A40" s="154"/>
      <c r="B40" s="156"/>
      <c r="C40" s="200" t="s">
        <v>120</v>
      </c>
      <c r="D40" s="284">
        <f>SUM('OP1'!K39:K47)</f>
        <v>4666730.42</v>
      </c>
      <c r="E40" s="280"/>
      <c r="F40" s="834">
        <v>2297884.15</v>
      </c>
      <c r="G40" s="157"/>
    </row>
    <row r="41" spans="1:7" ht="15.75" x14ac:dyDescent="0.25">
      <c r="A41" s="154"/>
      <c r="B41" s="155" t="s">
        <v>1614</v>
      </c>
      <c r="C41" s="156"/>
      <c r="D41" s="280"/>
      <c r="E41" s="280"/>
      <c r="F41" s="280"/>
      <c r="G41" s="157"/>
    </row>
    <row r="42" spans="1:7" ht="15.75" x14ac:dyDescent="0.25">
      <c r="A42" s="154"/>
      <c r="B42" s="156"/>
      <c r="C42" s="200" t="s">
        <v>1623</v>
      </c>
      <c r="D42" s="284">
        <v>0</v>
      </c>
      <c r="E42" s="280"/>
      <c r="F42" s="284">
        <v>0</v>
      </c>
      <c r="G42" s="157"/>
    </row>
    <row r="43" spans="1:7" ht="15.75" x14ac:dyDescent="0.25">
      <c r="A43" s="154"/>
      <c r="B43" s="156"/>
      <c r="C43" s="200" t="s">
        <v>1624</v>
      </c>
      <c r="D43" s="284">
        <v>0</v>
      </c>
      <c r="E43" s="280"/>
      <c r="F43" s="284">
        <v>0</v>
      </c>
      <c r="G43" s="157"/>
    </row>
    <row r="44" spans="1:7" ht="15.75" x14ac:dyDescent="0.25">
      <c r="A44" s="154"/>
      <c r="B44" s="156"/>
      <c r="C44" s="200" t="s">
        <v>1625</v>
      </c>
      <c r="D44" s="284">
        <v>0</v>
      </c>
      <c r="E44" s="280"/>
      <c r="F44" s="284">
        <v>0</v>
      </c>
      <c r="G44" s="157"/>
    </row>
    <row r="45" spans="1:7" ht="15.75" x14ac:dyDescent="0.25">
      <c r="A45" s="154"/>
      <c r="B45" s="156"/>
      <c r="C45" s="200" t="s">
        <v>1626</v>
      </c>
      <c r="D45" s="284">
        <v>0</v>
      </c>
      <c r="E45" s="280"/>
      <c r="F45" s="284">
        <v>0</v>
      </c>
      <c r="G45" s="157"/>
    </row>
    <row r="46" spans="1:7" ht="15.75" x14ac:dyDescent="0.25">
      <c r="A46" s="154"/>
      <c r="B46" s="156"/>
      <c r="C46" s="200" t="s">
        <v>1627</v>
      </c>
      <c r="D46" s="284">
        <v>0</v>
      </c>
      <c r="E46" s="280"/>
      <c r="F46" s="284">
        <v>0</v>
      </c>
      <c r="G46" s="157"/>
    </row>
    <row r="47" spans="1:7" ht="15.75" x14ac:dyDescent="0.25">
      <c r="A47" s="154"/>
      <c r="B47" s="156"/>
      <c r="C47" s="200" t="s">
        <v>1628</v>
      </c>
      <c r="D47" s="284">
        <v>0</v>
      </c>
      <c r="E47" s="280"/>
      <c r="F47" s="284">
        <v>0</v>
      </c>
      <c r="G47" s="157"/>
    </row>
    <row r="48" spans="1:7" ht="15.75" x14ac:dyDescent="0.25">
      <c r="A48" s="154"/>
      <c r="B48" s="156"/>
      <c r="C48" s="200" t="s">
        <v>1629</v>
      </c>
      <c r="D48" s="284">
        <v>0</v>
      </c>
      <c r="E48" s="280"/>
      <c r="F48" s="284">
        <v>0</v>
      </c>
      <c r="G48" s="157"/>
    </row>
    <row r="49" spans="1:7" ht="15.75" x14ac:dyDescent="0.25">
      <c r="A49" s="154"/>
      <c r="B49" s="156"/>
      <c r="C49" s="200" t="s">
        <v>1630</v>
      </c>
      <c r="D49" s="284">
        <v>0</v>
      </c>
      <c r="E49" s="280"/>
      <c r="F49" s="284">
        <v>0</v>
      </c>
      <c r="G49" s="157"/>
    </row>
    <row r="50" spans="1:7" ht="15.75" x14ac:dyDescent="0.25">
      <c r="A50" s="154"/>
      <c r="B50" s="156"/>
      <c r="C50" s="200" t="s">
        <v>1631</v>
      </c>
      <c r="D50" s="284">
        <v>0</v>
      </c>
      <c r="E50" s="280"/>
      <c r="F50" s="284">
        <v>0</v>
      </c>
      <c r="G50" s="157"/>
    </row>
    <row r="51" spans="1:7" ht="15.75" x14ac:dyDescent="0.25">
      <c r="A51" s="154"/>
      <c r="B51" s="155" t="s">
        <v>84</v>
      </c>
      <c r="C51" s="156"/>
      <c r="D51" s="280"/>
      <c r="E51" s="280"/>
      <c r="F51" s="280"/>
      <c r="G51" s="157"/>
    </row>
    <row r="52" spans="1:7" ht="15.75" x14ac:dyDescent="0.25">
      <c r="A52" s="154"/>
      <c r="B52" s="156"/>
      <c r="C52" s="200" t="s">
        <v>1632</v>
      </c>
      <c r="D52" s="284">
        <v>0</v>
      </c>
      <c r="E52" s="280"/>
      <c r="F52" s="284">
        <v>0</v>
      </c>
      <c r="G52" s="157"/>
    </row>
    <row r="53" spans="1:7" ht="15.75" x14ac:dyDescent="0.25">
      <c r="A53" s="154"/>
      <c r="B53" s="156"/>
      <c r="C53" s="200" t="s">
        <v>24</v>
      </c>
      <c r="D53" s="284">
        <v>0</v>
      </c>
      <c r="E53" s="280"/>
      <c r="F53" s="284">
        <v>0</v>
      </c>
      <c r="G53" s="157"/>
    </row>
    <row r="54" spans="1:7" ht="15.75" x14ac:dyDescent="0.25">
      <c r="A54" s="154"/>
      <c r="B54" s="156"/>
      <c r="C54" s="200" t="s">
        <v>1633</v>
      </c>
      <c r="D54" s="284">
        <v>0</v>
      </c>
      <c r="E54" s="280"/>
      <c r="F54" s="284">
        <v>0</v>
      </c>
      <c r="G54" s="157"/>
    </row>
    <row r="55" spans="1:7" ht="15.75" x14ac:dyDescent="0.25">
      <c r="A55" s="154"/>
      <c r="B55" s="155" t="s">
        <v>1634</v>
      </c>
      <c r="C55" s="156"/>
      <c r="D55" s="280"/>
      <c r="E55" s="280"/>
      <c r="F55" s="280"/>
      <c r="G55" s="157"/>
    </row>
    <row r="56" spans="1:7" ht="15.75" x14ac:dyDescent="0.25">
      <c r="A56" s="154"/>
      <c r="B56" s="156"/>
      <c r="C56" s="200" t="s">
        <v>1635</v>
      </c>
      <c r="D56" s="284">
        <v>0</v>
      </c>
      <c r="E56" s="280"/>
      <c r="F56" s="284">
        <v>0</v>
      </c>
      <c r="G56" s="157"/>
    </row>
    <row r="57" spans="1:7" ht="15.75" x14ac:dyDescent="0.25">
      <c r="A57" s="154"/>
      <c r="B57" s="156"/>
      <c r="C57" s="200" t="s">
        <v>1636</v>
      </c>
      <c r="D57" s="284">
        <v>0</v>
      </c>
      <c r="E57" s="280"/>
      <c r="F57" s="284">
        <v>0</v>
      </c>
      <c r="G57" s="157"/>
    </row>
    <row r="58" spans="1:7" ht="15.75" x14ac:dyDescent="0.25">
      <c r="A58" s="154"/>
      <c r="B58" s="156"/>
      <c r="C58" s="200" t="s">
        <v>1637</v>
      </c>
      <c r="D58" s="284">
        <v>0</v>
      </c>
      <c r="E58" s="280"/>
      <c r="F58" s="284">
        <v>0</v>
      </c>
      <c r="G58" s="157"/>
    </row>
    <row r="59" spans="1:7" ht="15.75" x14ac:dyDescent="0.25">
      <c r="A59" s="154"/>
      <c r="B59" s="156"/>
      <c r="C59" s="200" t="s">
        <v>1638</v>
      </c>
      <c r="D59" s="284">
        <v>0</v>
      </c>
      <c r="E59" s="280"/>
      <c r="F59" s="284">
        <v>0</v>
      </c>
      <c r="G59" s="157"/>
    </row>
    <row r="60" spans="1:7" ht="15.75" x14ac:dyDescent="0.25">
      <c r="A60" s="154"/>
      <c r="B60" s="156"/>
      <c r="C60" s="200" t="s">
        <v>1639</v>
      </c>
      <c r="D60" s="284">
        <v>0</v>
      </c>
      <c r="E60" s="280"/>
      <c r="F60" s="284">
        <v>0</v>
      </c>
      <c r="G60" s="157"/>
    </row>
    <row r="61" spans="1:7" ht="15.75" x14ac:dyDescent="0.25">
      <c r="A61" s="154"/>
      <c r="B61" s="155" t="s">
        <v>1640</v>
      </c>
      <c r="C61" s="156"/>
      <c r="D61" s="280"/>
      <c r="E61" s="280"/>
      <c r="F61" s="280"/>
      <c r="G61" s="157"/>
    </row>
    <row r="62" spans="1:7" ht="15.75" x14ac:dyDescent="0.25">
      <c r="A62" s="154"/>
      <c r="B62" s="156"/>
      <c r="C62" s="200" t="s">
        <v>1641</v>
      </c>
      <c r="D62" s="284">
        <v>0</v>
      </c>
      <c r="E62" s="280"/>
      <c r="F62" s="284">
        <v>0</v>
      </c>
      <c r="G62" s="157"/>
    </row>
    <row r="63" spans="1:7" ht="15.75" x14ac:dyDescent="0.25">
      <c r="A63" s="154"/>
      <c r="B63" s="156"/>
      <c r="C63" s="200" t="s">
        <v>1642</v>
      </c>
      <c r="D63" s="284">
        <v>0</v>
      </c>
      <c r="E63" s="280"/>
      <c r="F63" s="284">
        <v>0</v>
      </c>
      <c r="G63" s="157"/>
    </row>
    <row r="64" spans="1:7" ht="15.75" x14ac:dyDescent="0.25">
      <c r="A64" s="154"/>
      <c r="B64" s="156"/>
      <c r="C64" s="200" t="s">
        <v>1643</v>
      </c>
      <c r="D64" s="284">
        <v>0</v>
      </c>
      <c r="E64" s="280"/>
      <c r="F64" s="284">
        <v>0</v>
      </c>
      <c r="G64" s="157"/>
    </row>
    <row r="65" spans="1:7" ht="15.75" x14ac:dyDescent="0.25">
      <c r="A65" s="154"/>
      <c r="B65" s="156"/>
      <c r="C65" s="200" t="s">
        <v>1644</v>
      </c>
      <c r="D65" s="284">
        <v>0</v>
      </c>
      <c r="E65" s="280"/>
      <c r="F65" s="284">
        <v>0</v>
      </c>
      <c r="G65" s="157"/>
    </row>
    <row r="66" spans="1:7" ht="15.75" x14ac:dyDescent="0.25">
      <c r="A66" s="154"/>
      <c r="B66" s="156"/>
      <c r="C66" s="200" t="s">
        <v>1645</v>
      </c>
      <c r="D66" s="284">
        <v>0</v>
      </c>
      <c r="E66" s="280"/>
      <c r="F66" s="284">
        <v>0</v>
      </c>
      <c r="G66" s="157"/>
    </row>
    <row r="67" spans="1:7" ht="15.75" x14ac:dyDescent="0.25">
      <c r="A67" s="154"/>
      <c r="B67" s="156"/>
      <c r="C67" s="200" t="s">
        <v>1646</v>
      </c>
      <c r="D67" s="284">
        <v>0</v>
      </c>
      <c r="E67" s="280"/>
      <c r="F67" s="284">
        <v>0</v>
      </c>
      <c r="G67" s="157"/>
    </row>
    <row r="68" spans="1:7" ht="15.75" x14ac:dyDescent="0.25">
      <c r="A68" s="154"/>
      <c r="B68" s="155" t="s">
        <v>1647</v>
      </c>
      <c r="C68" s="156"/>
      <c r="D68" s="280"/>
      <c r="E68" s="280"/>
      <c r="F68" s="280"/>
      <c r="G68" s="157"/>
    </row>
    <row r="69" spans="1:7" ht="15.75" x14ac:dyDescent="0.25">
      <c r="A69" s="154"/>
      <c r="B69" s="156"/>
      <c r="C69" s="200" t="s">
        <v>1648</v>
      </c>
      <c r="D69" s="284">
        <v>0</v>
      </c>
      <c r="E69" s="280"/>
      <c r="F69" s="284">
        <v>0</v>
      </c>
      <c r="G69" s="157"/>
    </row>
    <row r="70" spans="1:7" x14ac:dyDescent="0.25">
      <c r="A70" s="154"/>
      <c r="B70" s="156"/>
      <c r="C70" s="156"/>
      <c r="D70" s="280"/>
      <c r="E70" s="280"/>
      <c r="F70" s="280"/>
      <c r="G70" s="157"/>
    </row>
    <row r="71" spans="1:7" ht="15.75" x14ac:dyDescent="0.25">
      <c r="A71" s="154"/>
      <c r="B71" s="202" t="s">
        <v>42</v>
      </c>
      <c r="C71" s="156"/>
      <c r="D71" s="285">
        <f>SUM(D38:D69)</f>
        <v>6071841.04</v>
      </c>
      <c r="E71" s="280"/>
      <c r="F71" s="285">
        <f>SUM(F38:F69)</f>
        <v>3630802.94</v>
      </c>
      <c r="G71" s="157"/>
    </row>
    <row r="72" spans="1:7" x14ac:dyDescent="0.25">
      <c r="A72" s="154"/>
      <c r="B72" s="156"/>
      <c r="C72" s="156"/>
      <c r="D72" s="280"/>
      <c r="E72" s="280"/>
      <c r="F72" s="280"/>
      <c r="G72" s="157"/>
    </row>
    <row r="73" spans="1:7" ht="15.75" x14ac:dyDescent="0.25">
      <c r="A73" s="671"/>
      <c r="B73" s="672" t="s">
        <v>1585</v>
      </c>
      <c r="C73" s="673"/>
      <c r="D73" s="674">
        <f>+D33-D71</f>
        <v>-49688.299999999814</v>
      </c>
      <c r="E73" s="675"/>
      <c r="F73" s="674">
        <f>+F33-F71</f>
        <v>37626.729999999981</v>
      </c>
      <c r="G73" s="676"/>
    </row>
    <row r="74" spans="1:7" ht="15.75" thickBot="1" x14ac:dyDescent="0.3">
      <c r="A74" s="163"/>
      <c r="B74" s="164"/>
      <c r="C74" s="164"/>
      <c r="D74" s="164"/>
      <c r="E74" s="164"/>
      <c r="F74" s="164"/>
      <c r="G74" s="165"/>
    </row>
    <row r="75" spans="1:7" ht="15.75" thickTop="1" x14ac:dyDescent="0.25"/>
    <row r="76" spans="1:7" x14ac:dyDescent="0.25">
      <c r="B76" s="203" t="s">
        <v>16</v>
      </c>
      <c r="C76" s="203"/>
      <c r="D76" s="203"/>
    </row>
    <row r="78" spans="1:7" x14ac:dyDescent="0.25">
      <c r="D78" s="592"/>
    </row>
    <row r="82" spans="2:8" ht="18" x14ac:dyDescent="0.25">
      <c r="B82" s="139"/>
      <c r="C82" s="806" t="s">
        <v>2478</v>
      </c>
      <c r="D82" s="937" t="s">
        <v>2479</v>
      </c>
      <c r="E82" s="937"/>
      <c r="F82" s="937"/>
      <c r="G82" s="937"/>
      <c r="H82" s="156"/>
    </row>
    <row r="83" spans="2:8" ht="15.75" x14ac:dyDescent="0.25">
      <c r="B83" s="142"/>
      <c r="C83" s="142" t="s">
        <v>2356</v>
      </c>
      <c r="D83" s="937" t="s">
        <v>2480</v>
      </c>
      <c r="E83" s="937"/>
      <c r="F83" s="937"/>
      <c r="G83" s="937"/>
    </row>
  </sheetData>
  <mergeCells count="4">
    <mergeCell ref="A1:G1"/>
    <mergeCell ref="A2:G2"/>
    <mergeCell ref="D82:G82"/>
    <mergeCell ref="D83:G83"/>
  </mergeCells>
  <printOptions horizontalCentered="1"/>
  <pageMargins left="0.39370078740157499" right="0.39370078740157499" top="0.59055118110236204" bottom="0.59055118110236204" header="0" footer="0"/>
  <pageSetup scale="5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  <pageSetUpPr fitToPage="1"/>
  </sheetPr>
  <dimension ref="A1:D78"/>
  <sheetViews>
    <sheetView topLeftCell="A34" workbookViewId="0">
      <selection activeCell="D64" sqref="D64"/>
    </sheetView>
  </sheetViews>
  <sheetFormatPr baseColWidth="10" defaultRowHeight="15" x14ac:dyDescent="0.25"/>
  <cols>
    <col min="1" max="1" width="73.42578125" customWidth="1"/>
    <col min="2" max="2" width="24.28515625" customWidth="1"/>
    <col min="3" max="3" width="24.85546875" customWidth="1"/>
    <col min="257" max="257" width="95.7109375" customWidth="1"/>
    <col min="258" max="259" width="20.7109375" customWidth="1"/>
    <col min="513" max="513" width="95.7109375" customWidth="1"/>
    <col min="514" max="515" width="20.7109375" customWidth="1"/>
    <col min="769" max="769" width="95.7109375" customWidth="1"/>
    <col min="770" max="771" width="20.7109375" customWidth="1"/>
    <col min="1025" max="1025" width="95.7109375" customWidth="1"/>
    <col min="1026" max="1027" width="20.7109375" customWidth="1"/>
    <col min="1281" max="1281" width="95.7109375" customWidth="1"/>
    <col min="1282" max="1283" width="20.7109375" customWidth="1"/>
    <col min="1537" max="1537" width="95.7109375" customWidth="1"/>
    <col min="1538" max="1539" width="20.7109375" customWidth="1"/>
    <col min="1793" max="1793" width="95.7109375" customWidth="1"/>
    <col min="1794" max="1795" width="20.7109375" customWidth="1"/>
    <col min="2049" max="2049" width="95.7109375" customWidth="1"/>
    <col min="2050" max="2051" width="20.7109375" customWidth="1"/>
    <col min="2305" max="2305" width="95.7109375" customWidth="1"/>
    <col min="2306" max="2307" width="20.7109375" customWidth="1"/>
    <col min="2561" max="2561" width="95.7109375" customWidth="1"/>
    <col min="2562" max="2563" width="20.7109375" customWidth="1"/>
    <col min="2817" max="2817" width="95.7109375" customWidth="1"/>
    <col min="2818" max="2819" width="20.7109375" customWidth="1"/>
    <col min="3073" max="3073" width="95.7109375" customWidth="1"/>
    <col min="3074" max="3075" width="20.7109375" customWidth="1"/>
    <col min="3329" max="3329" width="95.7109375" customWidth="1"/>
    <col min="3330" max="3331" width="20.7109375" customWidth="1"/>
    <col min="3585" max="3585" width="95.7109375" customWidth="1"/>
    <col min="3586" max="3587" width="20.7109375" customWidth="1"/>
    <col min="3841" max="3841" width="95.7109375" customWidth="1"/>
    <col min="3842" max="3843" width="20.7109375" customWidth="1"/>
    <col min="4097" max="4097" width="95.7109375" customWidth="1"/>
    <col min="4098" max="4099" width="20.7109375" customWidth="1"/>
    <col min="4353" max="4353" width="95.7109375" customWidth="1"/>
    <col min="4354" max="4355" width="20.7109375" customWidth="1"/>
    <col min="4609" max="4609" width="95.7109375" customWidth="1"/>
    <col min="4610" max="4611" width="20.7109375" customWidth="1"/>
    <col min="4865" max="4865" width="95.7109375" customWidth="1"/>
    <col min="4866" max="4867" width="20.7109375" customWidth="1"/>
    <col min="5121" max="5121" width="95.7109375" customWidth="1"/>
    <col min="5122" max="5123" width="20.7109375" customWidth="1"/>
    <col min="5377" max="5377" width="95.7109375" customWidth="1"/>
    <col min="5378" max="5379" width="20.7109375" customWidth="1"/>
    <col min="5633" max="5633" width="95.7109375" customWidth="1"/>
    <col min="5634" max="5635" width="20.7109375" customWidth="1"/>
    <col min="5889" max="5889" width="95.7109375" customWidth="1"/>
    <col min="5890" max="5891" width="20.7109375" customWidth="1"/>
    <col min="6145" max="6145" width="95.7109375" customWidth="1"/>
    <col min="6146" max="6147" width="20.7109375" customWidth="1"/>
    <col min="6401" max="6401" width="95.7109375" customWidth="1"/>
    <col min="6402" max="6403" width="20.7109375" customWidth="1"/>
    <col min="6657" max="6657" width="95.7109375" customWidth="1"/>
    <col min="6658" max="6659" width="20.7109375" customWidth="1"/>
    <col min="6913" max="6913" width="95.7109375" customWidth="1"/>
    <col min="6914" max="6915" width="20.7109375" customWidth="1"/>
    <col min="7169" max="7169" width="95.7109375" customWidth="1"/>
    <col min="7170" max="7171" width="20.7109375" customWidth="1"/>
    <col min="7425" max="7425" width="95.7109375" customWidth="1"/>
    <col min="7426" max="7427" width="20.7109375" customWidth="1"/>
    <col min="7681" max="7681" width="95.7109375" customWidth="1"/>
    <col min="7682" max="7683" width="20.7109375" customWidth="1"/>
    <col min="7937" max="7937" width="95.7109375" customWidth="1"/>
    <col min="7938" max="7939" width="20.7109375" customWidth="1"/>
    <col min="8193" max="8193" width="95.7109375" customWidth="1"/>
    <col min="8194" max="8195" width="20.7109375" customWidth="1"/>
    <col min="8449" max="8449" width="95.7109375" customWidth="1"/>
    <col min="8450" max="8451" width="20.7109375" customWidth="1"/>
    <col min="8705" max="8705" width="95.7109375" customWidth="1"/>
    <col min="8706" max="8707" width="20.7109375" customWidth="1"/>
    <col min="8961" max="8961" width="95.7109375" customWidth="1"/>
    <col min="8962" max="8963" width="20.7109375" customWidth="1"/>
    <col min="9217" max="9217" width="95.7109375" customWidth="1"/>
    <col min="9218" max="9219" width="20.7109375" customWidth="1"/>
    <col min="9473" max="9473" width="95.7109375" customWidth="1"/>
    <col min="9474" max="9475" width="20.7109375" customWidth="1"/>
    <col min="9729" max="9729" width="95.7109375" customWidth="1"/>
    <col min="9730" max="9731" width="20.7109375" customWidth="1"/>
    <col min="9985" max="9985" width="95.7109375" customWidth="1"/>
    <col min="9986" max="9987" width="20.7109375" customWidth="1"/>
    <col min="10241" max="10241" width="95.7109375" customWidth="1"/>
    <col min="10242" max="10243" width="20.7109375" customWidth="1"/>
    <col min="10497" max="10497" width="95.7109375" customWidth="1"/>
    <col min="10498" max="10499" width="20.7109375" customWidth="1"/>
    <col min="10753" max="10753" width="95.7109375" customWidth="1"/>
    <col min="10754" max="10755" width="20.7109375" customWidth="1"/>
    <col min="11009" max="11009" width="95.7109375" customWidth="1"/>
    <col min="11010" max="11011" width="20.7109375" customWidth="1"/>
    <col min="11265" max="11265" width="95.7109375" customWidth="1"/>
    <col min="11266" max="11267" width="20.7109375" customWidth="1"/>
    <col min="11521" max="11521" width="95.7109375" customWidth="1"/>
    <col min="11522" max="11523" width="20.7109375" customWidth="1"/>
    <col min="11777" max="11777" width="95.7109375" customWidth="1"/>
    <col min="11778" max="11779" width="20.7109375" customWidth="1"/>
    <col min="12033" max="12033" width="95.7109375" customWidth="1"/>
    <col min="12034" max="12035" width="20.7109375" customWidth="1"/>
    <col min="12289" max="12289" width="95.7109375" customWidth="1"/>
    <col min="12290" max="12291" width="20.7109375" customWidth="1"/>
    <col min="12545" max="12545" width="95.7109375" customWidth="1"/>
    <col min="12546" max="12547" width="20.7109375" customWidth="1"/>
    <col min="12801" max="12801" width="95.7109375" customWidth="1"/>
    <col min="12802" max="12803" width="20.7109375" customWidth="1"/>
    <col min="13057" max="13057" width="95.7109375" customWidth="1"/>
    <col min="13058" max="13059" width="20.7109375" customWidth="1"/>
    <col min="13313" max="13313" width="95.7109375" customWidth="1"/>
    <col min="13314" max="13315" width="20.7109375" customWidth="1"/>
    <col min="13569" max="13569" width="95.7109375" customWidth="1"/>
    <col min="13570" max="13571" width="20.7109375" customWidth="1"/>
    <col min="13825" max="13825" width="95.7109375" customWidth="1"/>
    <col min="13826" max="13827" width="20.7109375" customWidth="1"/>
    <col min="14081" max="14081" width="95.7109375" customWidth="1"/>
    <col min="14082" max="14083" width="20.7109375" customWidth="1"/>
    <col min="14337" max="14337" width="95.7109375" customWidth="1"/>
    <col min="14338" max="14339" width="20.7109375" customWidth="1"/>
    <col min="14593" max="14593" width="95.7109375" customWidth="1"/>
    <col min="14594" max="14595" width="20.7109375" customWidth="1"/>
    <col min="14849" max="14849" width="95.7109375" customWidth="1"/>
    <col min="14850" max="14851" width="20.7109375" customWidth="1"/>
    <col min="15105" max="15105" width="95.7109375" customWidth="1"/>
    <col min="15106" max="15107" width="20.7109375" customWidth="1"/>
    <col min="15361" max="15361" width="95.7109375" customWidth="1"/>
    <col min="15362" max="15363" width="20.7109375" customWidth="1"/>
    <col min="15617" max="15617" width="95.7109375" customWidth="1"/>
    <col min="15618" max="15619" width="20.7109375" customWidth="1"/>
    <col min="15873" max="15873" width="95.7109375" customWidth="1"/>
    <col min="15874" max="15875" width="20.7109375" customWidth="1"/>
    <col min="16129" max="16129" width="95.7109375" customWidth="1"/>
    <col min="16130" max="16131" width="20.7109375" customWidth="1"/>
  </cols>
  <sheetData>
    <row r="1" spans="1:3" s="188" customFormat="1" ht="18" x14ac:dyDescent="0.25">
      <c r="A1" s="915" t="s">
        <v>44</v>
      </c>
      <c r="B1" s="915"/>
      <c r="C1" s="915"/>
    </row>
    <row r="2" spans="1:3" s="188" customFormat="1" ht="15.75" x14ac:dyDescent="0.25">
      <c r="A2" s="916" t="s">
        <v>2497</v>
      </c>
      <c r="B2" s="916"/>
      <c r="C2" s="916"/>
    </row>
    <row r="3" spans="1:3" s="188" customFormat="1" ht="15.75" x14ac:dyDescent="0.25">
      <c r="A3" s="183"/>
      <c r="B3" s="183"/>
      <c r="C3" s="183" t="s">
        <v>900</v>
      </c>
    </row>
    <row r="4" spans="1:3" s="188" customFormat="1" ht="15.75" x14ac:dyDescent="0.25">
      <c r="A4" s="183"/>
      <c r="B4" s="183"/>
      <c r="C4" s="183"/>
    </row>
    <row r="5" spans="1:3" s="188" customFormat="1" ht="22.5" customHeight="1" x14ac:dyDescent="0.25">
      <c r="A5" s="944" t="s">
        <v>2405</v>
      </c>
      <c r="B5" s="944"/>
      <c r="C5" s="944"/>
    </row>
    <row r="6" spans="1:3" s="188" customFormat="1" ht="15.75" x14ac:dyDescent="0.25">
      <c r="A6" s="190"/>
      <c r="B6" s="190"/>
      <c r="C6" s="190"/>
    </row>
    <row r="7" spans="1:3" s="188" customFormat="1" ht="15.75" x14ac:dyDescent="0.25">
      <c r="A7" s="677" t="s">
        <v>1579</v>
      </c>
      <c r="B7" s="678">
        <v>2019</v>
      </c>
      <c r="C7" s="679">
        <v>2018</v>
      </c>
    </row>
    <row r="8" spans="1:3" x14ac:dyDescent="0.25">
      <c r="A8" s="166"/>
      <c r="B8" s="191"/>
      <c r="C8" s="167"/>
    </row>
    <row r="9" spans="1:3" x14ac:dyDescent="0.25">
      <c r="A9" s="168" t="s">
        <v>1649</v>
      </c>
      <c r="B9" s="192"/>
      <c r="C9" s="170"/>
    </row>
    <row r="10" spans="1:3" x14ac:dyDescent="0.25">
      <c r="A10" s="204" t="s">
        <v>1586</v>
      </c>
      <c r="B10" s="192"/>
      <c r="C10" s="170"/>
    </row>
    <row r="11" spans="1:3" x14ac:dyDescent="0.25">
      <c r="A11" s="205" t="s">
        <v>72</v>
      </c>
      <c r="B11" s="253">
        <v>0</v>
      </c>
      <c r="C11" s="279">
        <v>0</v>
      </c>
    </row>
    <row r="12" spans="1:3" x14ac:dyDescent="0.25">
      <c r="A12" s="205" t="s">
        <v>1607</v>
      </c>
      <c r="B12" s="253">
        <v>0</v>
      </c>
      <c r="C12" s="279">
        <v>0</v>
      </c>
    </row>
    <row r="13" spans="1:3" x14ac:dyDescent="0.25">
      <c r="A13" s="205" t="s">
        <v>1650</v>
      </c>
      <c r="B13" s="253">
        <v>0</v>
      </c>
      <c r="C13" s="279">
        <v>0</v>
      </c>
    </row>
    <row r="14" spans="1:3" x14ac:dyDescent="0.25">
      <c r="A14" s="205" t="s">
        <v>75</v>
      </c>
      <c r="B14" s="253">
        <v>0</v>
      </c>
      <c r="C14" s="279">
        <v>0</v>
      </c>
    </row>
    <row r="15" spans="1:3" x14ac:dyDescent="0.25">
      <c r="A15" s="205" t="s">
        <v>1608</v>
      </c>
      <c r="B15" s="253">
        <v>0</v>
      </c>
      <c r="C15" s="279">
        <v>0</v>
      </c>
    </row>
    <row r="16" spans="1:3" x14ac:dyDescent="0.25">
      <c r="A16" s="205" t="s">
        <v>1609</v>
      </c>
      <c r="B16" s="253">
        <v>0</v>
      </c>
      <c r="C16" s="279">
        <v>0</v>
      </c>
    </row>
    <row r="17" spans="1:3" x14ac:dyDescent="0.25">
      <c r="A17" s="205" t="s">
        <v>1610</v>
      </c>
      <c r="B17" s="253">
        <f>+'OP6'!D18</f>
        <v>3068986.75</v>
      </c>
      <c r="C17" s="253">
        <f>+'OP6'!F18</f>
        <v>1397742.61</v>
      </c>
    </row>
    <row r="18" spans="1:3" ht="29.25" x14ac:dyDescent="0.25">
      <c r="A18" s="208" t="s">
        <v>1651</v>
      </c>
      <c r="B18" s="253"/>
      <c r="C18" s="279">
        <v>0</v>
      </c>
    </row>
    <row r="19" spans="1:3" x14ac:dyDescent="0.25">
      <c r="A19" s="205" t="s">
        <v>1652</v>
      </c>
      <c r="B19" s="253">
        <v>0</v>
      </c>
      <c r="C19" s="279">
        <v>0</v>
      </c>
    </row>
    <row r="20" spans="1:3" x14ac:dyDescent="0.25">
      <c r="A20" s="205" t="s">
        <v>84</v>
      </c>
      <c r="B20" s="253">
        <v>0</v>
      </c>
      <c r="C20" s="279">
        <v>0</v>
      </c>
    </row>
    <row r="21" spans="1:3" x14ac:dyDescent="0.25">
      <c r="A21" s="205" t="s">
        <v>1653</v>
      </c>
      <c r="B21" s="253">
        <f>+'OP6'!D24</f>
        <v>2953165.99</v>
      </c>
      <c r="C21" s="279">
        <f>+'OP6'!F24</f>
        <v>2270687.06</v>
      </c>
    </row>
    <row r="22" spans="1:3" x14ac:dyDescent="0.25">
      <c r="A22" s="205" t="s">
        <v>1654</v>
      </c>
      <c r="B22" s="253">
        <v>0</v>
      </c>
      <c r="C22" s="279">
        <v>0</v>
      </c>
    </row>
    <row r="23" spans="1:3" x14ac:dyDescent="0.25">
      <c r="A23" s="204" t="s">
        <v>1587</v>
      </c>
      <c r="B23" s="254"/>
      <c r="C23" s="281"/>
    </row>
    <row r="24" spans="1:3" x14ac:dyDescent="0.25">
      <c r="A24" s="205" t="s">
        <v>98</v>
      </c>
      <c r="B24" s="253">
        <f>+'OP6'!D38</f>
        <v>1105144.95</v>
      </c>
      <c r="C24" s="279">
        <f>'OP6'!F38</f>
        <v>960854.61</v>
      </c>
    </row>
    <row r="25" spans="1:3" x14ac:dyDescent="0.25">
      <c r="A25" s="205" t="s">
        <v>103</v>
      </c>
      <c r="B25" s="253">
        <f>+'OP6'!D39</f>
        <v>299965.67</v>
      </c>
      <c r="C25" s="279">
        <f>'OP6'!F39</f>
        <v>372064.18</v>
      </c>
    </row>
    <row r="26" spans="1:3" x14ac:dyDescent="0.25">
      <c r="A26" s="205" t="s">
        <v>120</v>
      </c>
      <c r="B26" s="253">
        <f>+'OP6'!D40</f>
        <v>4666730.42</v>
      </c>
      <c r="C26" s="279">
        <f>'OP6'!F40</f>
        <v>2297884.15</v>
      </c>
    </row>
    <row r="27" spans="1:3" x14ac:dyDescent="0.25">
      <c r="A27" s="205" t="s">
        <v>1623</v>
      </c>
      <c r="B27" s="253">
        <v>0</v>
      </c>
      <c r="C27" s="279">
        <v>0</v>
      </c>
    </row>
    <row r="28" spans="1:3" x14ac:dyDescent="0.25">
      <c r="A28" s="205" t="s">
        <v>1655</v>
      </c>
      <c r="B28" s="253">
        <v>0</v>
      </c>
      <c r="C28" s="279">
        <v>0</v>
      </c>
    </row>
    <row r="29" spans="1:3" x14ac:dyDescent="0.25">
      <c r="A29" s="205" t="s">
        <v>1625</v>
      </c>
      <c r="B29" s="253">
        <v>0</v>
      </c>
      <c r="C29" s="279">
        <v>0</v>
      </c>
    </row>
    <row r="30" spans="1:3" x14ac:dyDescent="0.25">
      <c r="A30" s="205" t="s">
        <v>1626</v>
      </c>
      <c r="B30" s="253">
        <v>0</v>
      </c>
      <c r="C30" s="279">
        <v>0</v>
      </c>
    </row>
    <row r="31" spans="1:3" x14ac:dyDescent="0.25">
      <c r="A31" s="205" t="s">
        <v>1627</v>
      </c>
      <c r="B31" s="253">
        <v>0</v>
      </c>
      <c r="C31" s="279">
        <v>0</v>
      </c>
    </row>
    <row r="32" spans="1:3" x14ac:dyDescent="0.25">
      <c r="A32" s="205" t="s">
        <v>1628</v>
      </c>
      <c r="B32" s="253">
        <v>0</v>
      </c>
      <c r="C32" s="279">
        <v>0</v>
      </c>
    </row>
    <row r="33" spans="1:3" x14ac:dyDescent="0.25">
      <c r="A33" s="205" t="s">
        <v>1629</v>
      </c>
      <c r="B33" s="253">
        <v>0</v>
      </c>
      <c r="C33" s="279">
        <v>0</v>
      </c>
    </row>
    <row r="34" spans="1:3" x14ac:dyDescent="0.25">
      <c r="A34" s="205" t="s">
        <v>1630</v>
      </c>
      <c r="B34" s="253">
        <v>0</v>
      </c>
      <c r="C34" s="279">
        <v>0</v>
      </c>
    </row>
    <row r="35" spans="1:3" x14ac:dyDescent="0.25">
      <c r="A35" s="205" t="s">
        <v>1631</v>
      </c>
      <c r="B35" s="253">
        <v>0</v>
      </c>
      <c r="C35" s="279">
        <v>0</v>
      </c>
    </row>
    <row r="36" spans="1:3" x14ac:dyDescent="0.25">
      <c r="A36" s="205" t="s">
        <v>1632</v>
      </c>
      <c r="B36" s="253">
        <v>0</v>
      </c>
      <c r="C36" s="279">
        <v>0</v>
      </c>
    </row>
    <row r="37" spans="1:3" x14ac:dyDescent="0.25">
      <c r="A37" s="205" t="s">
        <v>24</v>
      </c>
      <c r="B37" s="253">
        <v>0</v>
      </c>
      <c r="C37" s="279">
        <v>0</v>
      </c>
    </row>
    <row r="38" spans="1:3" x14ac:dyDescent="0.25">
      <c r="A38" s="205" t="s">
        <v>1633</v>
      </c>
      <c r="B38" s="253">
        <v>0</v>
      </c>
      <c r="C38" s="279">
        <v>0</v>
      </c>
    </row>
    <row r="39" spans="1:3" x14ac:dyDescent="0.25">
      <c r="A39" s="205" t="s">
        <v>1656</v>
      </c>
      <c r="B39" s="253">
        <v>0</v>
      </c>
      <c r="C39" s="279">
        <v>0</v>
      </c>
    </row>
    <row r="40" spans="1:3" x14ac:dyDescent="0.25">
      <c r="A40" s="206" t="s">
        <v>1657</v>
      </c>
      <c r="B40" s="287">
        <f>SUM(B11:B22)-SUM(B24:B39)</f>
        <v>-49688.299999999814</v>
      </c>
      <c r="C40" s="283">
        <f>SUM(C11:C22)-SUM(C24:C39)</f>
        <v>37626.729999999981</v>
      </c>
    </row>
    <row r="41" spans="1:3" x14ac:dyDescent="0.25">
      <c r="A41" s="169"/>
      <c r="B41" s="254"/>
      <c r="C41" s="281"/>
    </row>
    <row r="42" spans="1:3" x14ac:dyDescent="0.25">
      <c r="A42" s="168" t="s">
        <v>1658</v>
      </c>
      <c r="B42" s="254"/>
      <c r="C42" s="281"/>
    </row>
    <row r="43" spans="1:3" x14ac:dyDescent="0.25">
      <c r="A43" s="204" t="s">
        <v>1586</v>
      </c>
      <c r="B43" s="254"/>
      <c r="C43" s="281"/>
    </row>
    <row r="44" spans="1:3" x14ac:dyDescent="0.25">
      <c r="A44" s="205" t="s">
        <v>1551</v>
      </c>
      <c r="B44" s="253">
        <v>0</v>
      </c>
      <c r="C44" s="279">
        <v>0</v>
      </c>
    </row>
    <row r="45" spans="1:3" x14ac:dyDescent="0.25">
      <c r="A45" s="205" t="s">
        <v>1553</v>
      </c>
      <c r="B45" s="253">
        <v>0</v>
      </c>
      <c r="C45" s="279">
        <v>0</v>
      </c>
    </row>
    <row r="46" spans="1:3" x14ac:dyDescent="0.25">
      <c r="A46" s="205" t="s">
        <v>1659</v>
      </c>
      <c r="B46" s="253">
        <v>0</v>
      </c>
      <c r="C46" s="279">
        <v>0</v>
      </c>
    </row>
    <row r="47" spans="1:3" x14ac:dyDescent="0.25">
      <c r="A47" s="204" t="s">
        <v>1587</v>
      </c>
      <c r="B47" s="254"/>
      <c r="C47" s="281"/>
    </row>
    <row r="48" spans="1:3" x14ac:dyDescent="0.25">
      <c r="A48" s="205" t="s">
        <v>1551</v>
      </c>
      <c r="B48" s="253">
        <v>0</v>
      </c>
      <c r="C48" s="279">
        <v>0</v>
      </c>
    </row>
    <row r="49" spans="1:3" x14ac:dyDescent="0.25">
      <c r="A49" s="205" t="s">
        <v>1553</v>
      </c>
      <c r="B49" s="253">
        <v>0</v>
      </c>
      <c r="C49" s="279">
        <v>0</v>
      </c>
    </row>
    <row r="50" spans="1:3" x14ac:dyDescent="0.25">
      <c r="A50" s="205" t="s">
        <v>1659</v>
      </c>
      <c r="B50" s="253">
        <v>0</v>
      </c>
      <c r="C50" s="279">
        <f>+'OP6'!F67</f>
        <v>0</v>
      </c>
    </row>
    <row r="51" spans="1:3" x14ac:dyDescent="0.25">
      <c r="A51" s="206" t="s">
        <v>1660</v>
      </c>
      <c r="B51" s="287">
        <f>SUM(B44:B46)-SUM(B48:B50)</f>
        <v>0</v>
      </c>
      <c r="C51" s="283">
        <f>SUM(C44:C46)-SUM(C48:C50)</f>
        <v>0</v>
      </c>
    </row>
    <row r="52" spans="1:3" x14ac:dyDescent="0.25">
      <c r="A52" s="169"/>
      <c r="B52" s="254"/>
      <c r="C52" s="281"/>
    </row>
    <row r="53" spans="1:3" x14ac:dyDescent="0.25">
      <c r="A53" s="168" t="s">
        <v>1661</v>
      </c>
      <c r="B53" s="254"/>
      <c r="C53" s="281"/>
    </row>
    <row r="54" spans="1:3" x14ac:dyDescent="0.25">
      <c r="A54" s="204" t="s">
        <v>1586</v>
      </c>
      <c r="B54" s="254"/>
      <c r="C54" s="281"/>
    </row>
    <row r="55" spans="1:3" x14ac:dyDescent="0.25">
      <c r="A55" s="205" t="s">
        <v>1662</v>
      </c>
      <c r="B55" s="253">
        <v>0</v>
      </c>
      <c r="C55" s="279">
        <f>SUM(C56:C57)</f>
        <v>0</v>
      </c>
    </row>
    <row r="56" spans="1:3" x14ac:dyDescent="0.25">
      <c r="A56" s="207" t="s">
        <v>1663</v>
      </c>
      <c r="B56" s="253">
        <v>0</v>
      </c>
      <c r="C56" s="279">
        <v>0</v>
      </c>
    </row>
    <row r="57" spans="1:3" x14ac:dyDescent="0.25">
      <c r="A57" s="207" t="s">
        <v>1664</v>
      </c>
      <c r="B57" s="253">
        <v>0</v>
      </c>
      <c r="C57" s="279">
        <v>0</v>
      </c>
    </row>
    <row r="58" spans="1:3" x14ac:dyDescent="0.25">
      <c r="A58" s="205" t="s">
        <v>1665</v>
      </c>
      <c r="B58" s="253">
        <v>45429.37</v>
      </c>
      <c r="C58" s="279">
        <v>8193.7199999999993</v>
      </c>
    </row>
    <row r="59" spans="1:3" x14ac:dyDescent="0.25">
      <c r="A59" s="204" t="s">
        <v>1587</v>
      </c>
      <c r="B59" s="254"/>
      <c r="C59" s="281"/>
    </row>
    <row r="60" spans="1:3" x14ac:dyDescent="0.25">
      <c r="A60" s="205" t="s">
        <v>1666</v>
      </c>
      <c r="B60" s="253">
        <v>0</v>
      </c>
      <c r="C60" s="279">
        <f>SUM(C61:C62)</f>
        <v>0</v>
      </c>
    </row>
    <row r="61" spans="1:3" x14ac:dyDescent="0.25">
      <c r="A61" s="207" t="s">
        <v>1663</v>
      </c>
      <c r="B61" s="253">
        <v>0</v>
      </c>
      <c r="C61" s="279">
        <v>0</v>
      </c>
    </row>
    <row r="62" spans="1:3" x14ac:dyDescent="0.25">
      <c r="A62" s="207" t="s">
        <v>1664</v>
      </c>
      <c r="B62" s="253">
        <v>0</v>
      </c>
      <c r="C62" s="279">
        <v>0</v>
      </c>
    </row>
    <row r="63" spans="1:3" x14ac:dyDescent="0.25">
      <c r="A63" s="205" t="s">
        <v>1667</v>
      </c>
      <c r="B63" s="253">
        <v>0</v>
      </c>
      <c r="C63" s="279">
        <v>0</v>
      </c>
    </row>
    <row r="64" spans="1:3" x14ac:dyDescent="0.25">
      <c r="A64" s="206" t="s">
        <v>1660</v>
      </c>
      <c r="B64" s="287">
        <f>SUM(B55:B58)-SUM(B60:B63)</f>
        <v>45429.37</v>
      </c>
      <c r="C64" s="287">
        <f>SUM(C55:C58)-SUM(C60:C63)</f>
        <v>8193.7199999999993</v>
      </c>
    </row>
    <row r="65" spans="1:4" x14ac:dyDescent="0.25">
      <c r="A65" s="169"/>
      <c r="B65" s="254"/>
      <c r="C65" s="281"/>
    </row>
    <row r="66" spans="1:4" x14ac:dyDescent="0.25">
      <c r="A66" s="206" t="s">
        <v>1668</v>
      </c>
      <c r="B66" s="287">
        <f>+B40+B51+B64</f>
        <v>-4258.9299999998111</v>
      </c>
      <c r="C66" s="283">
        <f>+C40+C51+C64</f>
        <v>45820.449999999983</v>
      </c>
    </row>
    <row r="67" spans="1:4" x14ac:dyDescent="0.25">
      <c r="A67" s="169"/>
      <c r="B67" s="254"/>
      <c r="C67" s="281"/>
    </row>
    <row r="68" spans="1:4" x14ac:dyDescent="0.25">
      <c r="A68" s="206" t="s">
        <v>1669</v>
      </c>
      <c r="B68" s="287">
        <v>47651.43</v>
      </c>
      <c r="C68" s="283">
        <v>1830.98</v>
      </c>
    </row>
    <row r="69" spans="1:4" x14ac:dyDescent="0.25">
      <c r="A69" s="681" t="s">
        <v>1670</v>
      </c>
      <c r="B69" s="682">
        <f>+B66+B68</f>
        <v>43392.500000000189</v>
      </c>
      <c r="C69" s="683">
        <f>+C66+C68</f>
        <v>47651.429999999986</v>
      </c>
    </row>
    <row r="70" spans="1:4" x14ac:dyDescent="0.25">
      <c r="C70" s="592"/>
    </row>
    <row r="71" spans="1:4" x14ac:dyDescent="0.25">
      <c r="A71" s="203" t="s">
        <v>16</v>
      </c>
      <c r="B71" s="203"/>
      <c r="C71" s="203"/>
    </row>
    <row r="72" spans="1:4" x14ac:dyDescent="0.25">
      <c r="B72" s="680"/>
    </row>
    <row r="73" spans="1:4" x14ac:dyDescent="0.25">
      <c r="B73" s="680"/>
      <c r="C73" s="680"/>
    </row>
    <row r="74" spans="1:4" x14ac:dyDescent="0.25">
      <c r="B74" s="680"/>
    </row>
    <row r="76" spans="1:4" ht="18" x14ac:dyDescent="0.25">
      <c r="A76" s="806" t="s">
        <v>2478</v>
      </c>
      <c r="B76" s="937" t="s">
        <v>2479</v>
      </c>
      <c r="C76" s="937"/>
      <c r="D76" s="937"/>
    </row>
    <row r="77" spans="1:4" ht="15.75" x14ac:dyDescent="0.25">
      <c r="A77" s="803" t="s">
        <v>2356</v>
      </c>
      <c r="B77" s="937" t="s">
        <v>2480</v>
      </c>
      <c r="C77" s="937"/>
      <c r="D77" s="937"/>
    </row>
    <row r="78" spans="1:4" ht="15.75" x14ac:dyDescent="0.25">
      <c r="A78" s="142"/>
    </row>
  </sheetData>
  <mergeCells count="5">
    <mergeCell ref="A1:C1"/>
    <mergeCell ref="A2:C2"/>
    <mergeCell ref="A5:C5"/>
    <mergeCell ref="B76:D76"/>
    <mergeCell ref="B77:D77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92D050"/>
  </sheetPr>
  <dimension ref="A1:H35"/>
  <sheetViews>
    <sheetView workbookViewId="0">
      <selection activeCell="E35" sqref="E35:G35"/>
    </sheetView>
  </sheetViews>
  <sheetFormatPr baseColWidth="10" defaultRowHeight="15" x14ac:dyDescent="0.25"/>
  <cols>
    <col min="1" max="1" width="50.7109375" customWidth="1"/>
    <col min="2" max="7" width="20.7109375" customWidth="1"/>
    <col min="257" max="257" width="50.7109375" customWidth="1"/>
    <col min="258" max="263" width="20.7109375" customWidth="1"/>
    <col min="513" max="513" width="50.7109375" customWidth="1"/>
    <col min="514" max="519" width="20.7109375" customWidth="1"/>
    <col min="769" max="769" width="50.7109375" customWidth="1"/>
    <col min="770" max="775" width="20.7109375" customWidth="1"/>
    <col min="1025" max="1025" width="50.7109375" customWidth="1"/>
    <col min="1026" max="1031" width="20.7109375" customWidth="1"/>
    <col min="1281" max="1281" width="50.7109375" customWidth="1"/>
    <col min="1282" max="1287" width="20.7109375" customWidth="1"/>
    <col min="1537" max="1537" width="50.7109375" customWidth="1"/>
    <col min="1538" max="1543" width="20.7109375" customWidth="1"/>
    <col min="1793" max="1793" width="50.7109375" customWidth="1"/>
    <col min="1794" max="1799" width="20.7109375" customWidth="1"/>
    <col min="2049" max="2049" width="50.7109375" customWidth="1"/>
    <col min="2050" max="2055" width="20.7109375" customWidth="1"/>
    <col min="2305" max="2305" width="50.7109375" customWidth="1"/>
    <col min="2306" max="2311" width="20.7109375" customWidth="1"/>
    <col min="2561" max="2561" width="50.7109375" customWidth="1"/>
    <col min="2562" max="2567" width="20.7109375" customWidth="1"/>
    <col min="2817" max="2817" width="50.7109375" customWidth="1"/>
    <col min="2818" max="2823" width="20.7109375" customWidth="1"/>
    <col min="3073" max="3073" width="50.7109375" customWidth="1"/>
    <col min="3074" max="3079" width="20.7109375" customWidth="1"/>
    <col min="3329" max="3329" width="50.7109375" customWidth="1"/>
    <col min="3330" max="3335" width="20.7109375" customWidth="1"/>
    <col min="3585" max="3585" width="50.7109375" customWidth="1"/>
    <col min="3586" max="3591" width="20.7109375" customWidth="1"/>
    <col min="3841" max="3841" width="50.7109375" customWidth="1"/>
    <col min="3842" max="3847" width="20.7109375" customWidth="1"/>
    <col min="4097" max="4097" width="50.7109375" customWidth="1"/>
    <col min="4098" max="4103" width="20.7109375" customWidth="1"/>
    <col min="4353" max="4353" width="50.7109375" customWidth="1"/>
    <col min="4354" max="4359" width="20.7109375" customWidth="1"/>
    <col min="4609" max="4609" width="50.7109375" customWidth="1"/>
    <col min="4610" max="4615" width="20.7109375" customWidth="1"/>
    <col min="4865" max="4865" width="50.7109375" customWidth="1"/>
    <col min="4866" max="4871" width="20.7109375" customWidth="1"/>
    <col min="5121" max="5121" width="50.7109375" customWidth="1"/>
    <col min="5122" max="5127" width="20.7109375" customWidth="1"/>
    <col min="5377" max="5377" width="50.7109375" customWidth="1"/>
    <col min="5378" max="5383" width="20.7109375" customWidth="1"/>
    <col min="5633" max="5633" width="50.7109375" customWidth="1"/>
    <col min="5634" max="5639" width="20.7109375" customWidth="1"/>
    <col min="5889" max="5889" width="50.7109375" customWidth="1"/>
    <col min="5890" max="5895" width="20.7109375" customWidth="1"/>
    <col min="6145" max="6145" width="50.7109375" customWidth="1"/>
    <col min="6146" max="6151" width="20.7109375" customWidth="1"/>
    <col min="6401" max="6401" width="50.7109375" customWidth="1"/>
    <col min="6402" max="6407" width="20.7109375" customWidth="1"/>
    <col min="6657" max="6657" width="50.7109375" customWidth="1"/>
    <col min="6658" max="6663" width="20.7109375" customWidth="1"/>
    <col min="6913" max="6913" width="50.7109375" customWidth="1"/>
    <col min="6914" max="6919" width="20.7109375" customWidth="1"/>
    <col min="7169" max="7169" width="50.7109375" customWidth="1"/>
    <col min="7170" max="7175" width="20.7109375" customWidth="1"/>
    <col min="7425" max="7425" width="50.7109375" customWidth="1"/>
    <col min="7426" max="7431" width="20.7109375" customWidth="1"/>
    <col min="7681" max="7681" width="50.7109375" customWidth="1"/>
    <col min="7682" max="7687" width="20.7109375" customWidth="1"/>
    <col min="7937" max="7937" width="50.7109375" customWidth="1"/>
    <col min="7938" max="7943" width="20.7109375" customWidth="1"/>
    <col min="8193" max="8193" width="50.7109375" customWidth="1"/>
    <col min="8194" max="8199" width="20.7109375" customWidth="1"/>
    <col min="8449" max="8449" width="50.7109375" customWidth="1"/>
    <col min="8450" max="8455" width="20.7109375" customWidth="1"/>
    <col min="8705" max="8705" width="50.7109375" customWidth="1"/>
    <col min="8706" max="8711" width="20.7109375" customWidth="1"/>
    <col min="8961" max="8961" width="50.7109375" customWidth="1"/>
    <col min="8962" max="8967" width="20.7109375" customWidth="1"/>
    <col min="9217" max="9217" width="50.7109375" customWidth="1"/>
    <col min="9218" max="9223" width="20.7109375" customWidth="1"/>
    <col min="9473" max="9473" width="50.7109375" customWidth="1"/>
    <col min="9474" max="9479" width="20.7109375" customWidth="1"/>
    <col min="9729" max="9729" width="50.7109375" customWidth="1"/>
    <col min="9730" max="9735" width="20.7109375" customWidth="1"/>
    <col min="9985" max="9985" width="50.7109375" customWidth="1"/>
    <col min="9986" max="9991" width="20.7109375" customWidth="1"/>
    <col min="10241" max="10241" width="50.7109375" customWidth="1"/>
    <col min="10242" max="10247" width="20.7109375" customWidth="1"/>
    <col min="10497" max="10497" width="50.7109375" customWidth="1"/>
    <col min="10498" max="10503" width="20.7109375" customWidth="1"/>
    <col min="10753" max="10753" width="50.7109375" customWidth="1"/>
    <col min="10754" max="10759" width="20.7109375" customWidth="1"/>
    <col min="11009" max="11009" width="50.7109375" customWidth="1"/>
    <col min="11010" max="11015" width="20.7109375" customWidth="1"/>
    <col min="11265" max="11265" width="50.7109375" customWidth="1"/>
    <col min="11266" max="11271" width="20.7109375" customWidth="1"/>
    <col min="11521" max="11521" width="50.7109375" customWidth="1"/>
    <col min="11522" max="11527" width="20.7109375" customWidth="1"/>
    <col min="11777" max="11777" width="50.7109375" customWidth="1"/>
    <col min="11778" max="11783" width="20.7109375" customWidth="1"/>
    <col min="12033" max="12033" width="50.7109375" customWidth="1"/>
    <col min="12034" max="12039" width="20.7109375" customWidth="1"/>
    <col min="12289" max="12289" width="50.7109375" customWidth="1"/>
    <col min="12290" max="12295" width="20.7109375" customWidth="1"/>
    <col min="12545" max="12545" width="50.7109375" customWidth="1"/>
    <col min="12546" max="12551" width="20.7109375" customWidth="1"/>
    <col min="12801" max="12801" width="50.7109375" customWidth="1"/>
    <col min="12802" max="12807" width="20.7109375" customWidth="1"/>
    <col min="13057" max="13057" width="50.7109375" customWidth="1"/>
    <col min="13058" max="13063" width="20.7109375" customWidth="1"/>
    <col min="13313" max="13313" width="50.7109375" customWidth="1"/>
    <col min="13314" max="13319" width="20.7109375" customWidth="1"/>
    <col min="13569" max="13569" width="50.7109375" customWidth="1"/>
    <col min="13570" max="13575" width="20.7109375" customWidth="1"/>
    <col min="13825" max="13825" width="50.7109375" customWidth="1"/>
    <col min="13826" max="13831" width="20.7109375" customWidth="1"/>
    <col min="14081" max="14081" width="50.7109375" customWidth="1"/>
    <col min="14082" max="14087" width="20.7109375" customWidth="1"/>
    <col min="14337" max="14337" width="50.7109375" customWidth="1"/>
    <col min="14338" max="14343" width="20.7109375" customWidth="1"/>
    <col min="14593" max="14593" width="50.7109375" customWidth="1"/>
    <col min="14594" max="14599" width="20.7109375" customWidth="1"/>
    <col min="14849" max="14849" width="50.7109375" customWidth="1"/>
    <col min="14850" max="14855" width="20.7109375" customWidth="1"/>
    <col min="15105" max="15105" width="50.7109375" customWidth="1"/>
    <col min="15106" max="15111" width="20.7109375" customWidth="1"/>
    <col min="15361" max="15361" width="50.7109375" customWidth="1"/>
    <col min="15362" max="15367" width="20.7109375" customWidth="1"/>
    <col min="15617" max="15617" width="50.7109375" customWidth="1"/>
    <col min="15618" max="15623" width="20.7109375" customWidth="1"/>
    <col min="15873" max="15873" width="50.7109375" customWidth="1"/>
    <col min="15874" max="15879" width="20.7109375" customWidth="1"/>
    <col min="16129" max="16129" width="50.7109375" customWidth="1"/>
    <col min="16130" max="16135" width="20.7109375" customWidth="1"/>
  </cols>
  <sheetData>
    <row r="1" spans="1:7" ht="18" x14ac:dyDescent="0.25">
      <c r="A1" s="915" t="s">
        <v>1687</v>
      </c>
      <c r="B1" s="915"/>
      <c r="C1" s="915"/>
      <c r="D1" s="915"/>
      <c r="E1" s="915"/>
      <c r="F1" s="915"/>
      <c r="G1" s="915"/>
    </row>
    <row r="2" spans="1:7" ht="15.75" x14ac:dyDescent="0.25">
      <c r="A2" s="916" t="s">
        <v>2499</v>
      </c>
      <c r="B2" s="916"/>
      <c r="C2" s="916"/>
      <c r="D2" s="916"/>
      <c r="E2" s="916"/>
      <c r="F2" s="916"/>
      <c r="G2" s="916"/>
    </row>
    <row r="3" spans="1:7" ht="15.75" x14ac:dyDescent="0.25">
      <c r="A3" s="183"/>
      <c r="B3" s="183"/>
      <c r="C3" s="183"/>
      <c r="D3" s="183"/>
      <c r="E3" s="183"/>
      <c r="F3" s="183"/>
      <c r="G3" s="183" t="s">
        <v>1688</v>
      </c>
    </row>
    <row r="4" spans="1:7" ht="15.75" x14ac:dyDescent="0.25">
      <c r="A4" s="183"/>
      <c r="B4" s="183"/>
      <c r="C4" s="183"/>
      <c r="D4" s="183"/>
      <c r="E4" s="183"/>
      <c r="F4" s="183"/>
      <c r="G4" s="183"/>
    </row>
    <row r="5" spans="1:7" ht="15.75" x14ac:dyDescent="0.25">
      <c r="A5" s="189" t="s">
        <v>2405</v>
      </c>
      <c r="B5" s="183"/>
      <c r="C5" s="183"/>
      <c r="D5" s="183"/>
      <c r="E5" s="183"/>
      <c r="F5" s="183"/>
      <c r="G5" s="183"/>
    </row>
    <row r="6" spans="1:7" ht="15.75" x14ac:dyDescent="0.25">
      <c r="A6" s="190"/>
      <c r="B6" s="190"/>
      <c r="C6" s="190"/>
      <c r="D6" s="190"/>
      <c r="E6" s="190"/>
      <c r="F6" s="190"/>
      <c r="G6" s="190"/>
    </row>
    <row r="7" spans="1:7" x14ac:dyDescent="0.25">
      <c r="A7" s="928" t="s">
        <v>1671</v>
      </c>
      <c r="B7" s="928" t="s">
        <v>1672</v>
      </c>
      <c r="C7" s="929"/>
      <c r="D7" s="929"/>
      <c r="E7" s="929"/>
      <c r="F7" s="929"/>
      <c r="G7" s="947" t="s">
        <v>420</v>
      </c>
    </row>
    <row r="8" spans="1:7" ht="30" customHeight="1" x14ac:dyDescent="0.25">
      <c r="A8" s="930"/>
      <c r="B8" s="928" t="s">
        <v>1673</v>
      </c>
      <c r="C8" s="932" t="s">
        <v>1674</v>
      </c>
      <c r="D8" s="928" t="s">
        <v>52</v>
      </c>
      <c r="E8" s="928" t="s">
        <v>53</v>
      </c>
      <c r="F8" s="947" t="s">
        <v>1675</v>
      </c>
      <c r="G8" s="948"/>
    </row>
    <row r="9" spans="1:7" x14ac:dyDescent="0.25">
      <c r="A9" s="930"/>
      <c r="B9" s="930"/>
      <c r="C9" s="933"/>
      <c r="D9" s="930"/>
      <c r="E9" s="930"/>
      <c r="F9" s="949"/>
      <c r="G9" s="684"/>
    </row>
    <row r="10" spans="1:7" x14ac:dyDescent="0.25">
      <c r="A10" s="930"/>
      <c r="B10" s="685" t="s">
        <v>1676</v>
      </c>
      <c r="C10" s="685" t="s">
        <v>1677</v>
      </c>
      <c r="D10" s="685" t="s">
        <v>1678</v>
      </c>
      <c r="E10" s="685" t="s">
        <v>1679</v>
      </c>
      <c r="F10" s="685" t="s">
        <v>1680</v>
      </c>
      <c r="G10" s="686" t="s">
        <v>1681</v>
      </c>
    </row>
    <row r="11" spans="1:7" x14ac:dyDescent="0.25">
      <c r="A11" s="209" t="s">
        <v>72</v>
      </c>
      <c r="B11" s="274">
        <v>0</v>
      </c>
      <c r="C11" s="274">
        <v>0</v>
      </c>
      <c r="D11" s="274">
        <v>0</v>
      </c>
      <c r="E11" s="274">
        <v>0</v>
      </c>
      <c r="F11" s="274">
        <v>0</v>
      </c>
      <c r="G11" s="275">
        <v>0</v>
      </c>
    </row>
    <row r="12" spans="1:7" x14ac:dyDescent="0.25">
      <c r="A12" s="210" t="s">
        <v>1607</v>
      </c>
      <c r="B12" s="276">
        <v>0</v>
      </c>
      <c r="C12" s="276">
        <v>0</v>
      </c>
      <c r="D12" s="276">
        <v>0</v>
      </c>
      <c r="E12" s="276">
        <v>0</v>
      </c>
      <c r="F12" s="276">
        <v>0</v>
      </c>
      <c r="G12" s="253">
        <v>0</v>
      </c>
    </row>
    <row r="13" spans="1:7" x14ac:dyDescent="0.25">
      <c r="A13" s="210" t="s">
        <v>73</v>
      </c>
      <c r="B13" s="276">
        <v>0</v>
      </c>
      <c r="C13" s="276">
        <v>0</v>
      </c>
      <c r="D13" s="276">
        <v>0</v>
      </c>
      <c r="E13" s="276">
        <v>0</v>
      </c>
      <c r="F13" s="276">
        <v>0</v>
      </c>
      <c r="G13" s="253">
        <v>0</v>
      </c>
    </row>
    <row r="14" spans="1:7" x14ac:dyDescent="0.25">
      <c r="A14" s="210" t="s">
        <v>75</v>
      </c>
      <c r="B14" s="276">
        <v>0</v>
      </c>
      <c r="C14" s="276">
        <v>0</v>
      </c>
      <c r="D14" s="276">
        <v>0</v>
      </c>
      <c r="E14" s="276">
        <v>0</v>
      </c>
      <c r="F14" s="276">
        <v>0</v>
      </c>
      <c r="G14" s="253">
        <v>0</v>
      </c>
    </row>
    <row r="15" spans="1:7" x14ac:dyDescent="0.25">
      <c r="A15" s="210" t="s">
        <v>77</v>
      </c>
      <c r="B15" s="276">
        <v>0</v>
      </c>
      <c r="C15" s="276">
        <v>0</v>
      </c>
      <c r="D15" s="276">
        <v>0</v>
      </c>
      <c r="E15" s="276">
        <v>0</v>
      </c>
      <c r="F15" s="276">
        <v>0</v>
      </c>
      <c r="G15" s="253">
        <v>0</v>
      </c>
    </row>
    <row r="16" spans="1:7" x14ac:dyDescent="0.25">
      <c r="A16" s="211" t="s">
        <v>78</v>
      </c>
      <c r="B16" s="277"/>
      <c r="C16" s="277"/>
      <c r="D16" s="277"/>
      <c r="E16" s="277"/>
      <c r="F16" s="277"/>
      <c r="G16" s="254"/>
    </row>
    <row r="17" spans="1:8" x14ac:dyDescent="0.25">
      <c r="A17" s="211" t="s">
        <v>79</v>
      </c>
      <c r="B17" s="277"/>
      <c r="C17" s="277"/>
      <c r="D17" s="277"/>
      <c r="E17" s="277"/>
      <c r="F17" s="277"/>
      <c r="G17" s="254"/>
    </row>
    <row r="18" spans="1:8" x14ac:dyDescent="0.25">
      <c r="A18" s="210" t="s">
        <v>81</v>
      </c>
      <c r="B18" s="276">
        <v>0</v>
      </c>
      <c r="C18" s="276">
        <v>0</v>
      </c>
      <c r="D18" s="276">
        <v>0</v>
      </c>
      <c r="E18" s="276">
        <v>0</v>
      </c>
      <c r="F18" s="276">
        <v>0</v>
      </c>
      <c r="G18" s="253">
        <v>0</v>
      </c>
    </row>
    <row r="19" spans="1:8" x14ac:dyDescent="0.25">
      <c r="A19" s="211" t="s">
        <v>78</v>
      </c>
      <c r="B19" s="277"/>
      <c r="C19" s="277"/>
      <c r="D19" s="277"/>
      <c r="E19" s="277"/>
      <c r="F19" s="277"/>
      <c r="G19" s="254"/>
    </row>
    <row r="20" spans="1:8" x14ac:dyDescent="0.25">
      <c r="A20" s="211" t="s">
        <v>79</v>
      </c>
      <c r="B20" s="277"/>
      <c r="C20" s="277"/>
      <c r="D20" s="277"/>
      <c r="E20" s="277"/>
      <c r="F20" s="277"/>
      <c r="G20" s="254"/>
    </row>
    <row r="21" spans="1:8" x14ac:dyDescent="0.25">
      <c r="A21" s="210" t="s">
        <v>1682</v>
      </c>
      <c r="B21" s="692">
        <v>3514620</v>
      </c>
      <c r="C21" s="276">
        <v>0</v>
      </c>
      <c r="D21" s="276">
        <f>+B21-C21</f>
        <v>3514620</v>
      </c>
      <c r="E21" s="692">
        <v>3068986.75</v>
      </c>
      <c r="F21" s="692">
        <f>E21</f>
        <v>3068986.75</v>
      </c>
      <c r="G21" s="253">
        <f>+E21-D21</f>
        <v>-445633.25</v>
      </c>
      <c r="H21" s="740">
        <f>G21/D21</f>
        <v>-0.12679414844279041</v>
      </c>
    </row>
    <row r="22" spans="1:8" x14ac:dyDescent="0.25">
      <c r="A22" s="210" t="s">
        <v>84</v>
      </c>
      <c r="B22" s="692">
        <v>249999.96</v>
      </c>
      <c r="C22" s="276">
        <v>0</v>
      </c>
      <c r="D22" s="276">
        <f>+B22-C22</f>
        <v>249999.96</v>
      </c>
      <c r="E22" s="276">
        <v>0</v>
      </c>
      <c r="F22" s="276">
        <f>E22</f>
        <v>0</v>
      </c>
      <c r="G22" s="253">
        <f>+E22-D22</f>
        <v>-249999.96</v>
      </c>
      <c r="H22" s="740">
        <f>G22/D22</f>
        <v>-1</v>
      </c>
    </row>
    <row r="23" spans="1:8" x14ac:dyDescent="0.25">
      <c r="A23" s="210" t="s">
        <v>1683</v>
      </c>
      <c r="B23" s="633"/>
      <c r="C23" s="277"/>
      <c r="D23" s="277"/>
      <c r="E23" s="692"/>
      <c r="F23" s="692"/>
      <c r="G23" s="254"/>
    </row>
    <row r="24" spans="1:8" x14ac:dyDescent="0.25">
      <c r="A24" s="210" t="s">
        <v>1684</v>
      </c>
      <c r="B24" s="692">
        <v>2829599.04</v>
      </c>
      <c r="C24" s="276">
        <v>0</v>
      </c>
      <c r="D24" s="276">
        <f>+B24-C24</f>
        <v>2829599.04</v>
      </c>
      <c r="E24" s="692">
        <v>2953165.99</v>
      </c>
      <c r="F24" s="692">
        <f>E24</f>
        <v>2953165.99</v>
      </c>
      <c r="G24" s="253">
        <f>+E24-D24</f>
        <v>123566.95000000019</v>
      </c>
      <c r="H24" s="740">
        <f>G24/D24</f>
        <v>4.3669420385440964E-2</v>
      </c>
    </row>
    <row r="25" spans="1:8" x14ac:dyDescent="0.25">
      <c r="A25" s="210" t="s">
        <v>1685</v>
      </c>
      <c r="B25" s="276">
        <v>0</v>
      </c>
      <c r="C25" s="276">
        <v>0</v>
      </c>
      <c r="D25" s="276">
        <v>0</v>
      </c>
      <c r="E25" s="276">
        <v>0</v>
      </c>
      <c r="F25" s="276">
        <v>0</v>
      </c>
      <c r="G25" s="253">
        <v>0</v>
      </c>
    </row>
    <row r="26" spans="1:8" x14ac:dyDescent="0.25">
      <c r="A26" s="687" t="s">
        <v>1584</v>
      </c>
      <c r="B26" s="688">
        <f>SUM(B11:B25)</f>
        <v>6594219</v>
      </c>
      <c r="C26" s="688">
        <f>SUM(C11:C25)</f>
        <v>0</v>
      </c>
      <c r="D26" s="688">
        <f>+B26+C26</f>
        <v>6594219</v>
      </c>
      <c r="E26" s="689">
        <f>SUM(E11:E25)</f>
        <v>6022152.7400000002</v>
      </c>
      <c r="F26" s="689">
        <f>SUM(F11:F25)</f>
        <v>6022152.7400000002</v>
      </c>
      <c r="G26" s="690">
        <f>SUM(G11:G25)</f>
        <v>-572066.25999999978</v>
      </c>
    </row>
    <row r="27" spans="1:8" x14ac:dyDescent="0.25">
      <c r="C27" s="592"/>
      <c r="E27" s="945" t="s">
        <v>1686</v>
      </c>
      <c r="F27" s="946"/>
      <c r="G27" s="690">
        <f>G26</f>
        <v>-572066.25999999978</v>
      </c>
    </row>
    <row r="29" spans="1:8" x14ac:dyDescent="0.25">
      <c r="A29" s="203" t="s">
        <v>16</v>
      </c>
      <c r="B29" s="203"/>
      <c r="C29" s="203"/>
    </row>
    <row r="34" spans="1:7" ht="18" x14ac:dyDescent="0.25">
      <c r="A34" s="806" t="s">
        <v>2478</v>
      </c>
      <c r="B34" s="156"/>
      <c r="C34" s="175"/>
      <c r="D34" s="156"/>
      <c r="E34" s="937" t="s">
        <v>2479</v>
      </c>
      <c r="F34" s="937"/>
      <c r="G34" s="937"/>
    </row>
    <row r="35" spans="1:7" ht="15.75" x14ac:dyDescent="0.25">
      <c r="A35" s="142" t="s">
        <v>2356</v>
      </c>
      <c r="C35" s="142"/>
      <c r="E35" s="893" t="s">
        <v>2480</v>
      </c>
      <c r="F35" s="893"/>
      <c r="G35" s="893"/>
    </row>
  </sheetData>
  <mergeCells count="13">
    <mergeCell ref="A1:G1"/>
    <mergeCell ref="A2:G2"/>
    <mergeCell ref="E27:F27"/>
    <mergeCell ref="E34:G34"/>
    <mergeCell ref="E35:G35"/>
    <mergeCell ref="A7:A10"/>
    <mergeCell ref="B7:F7"/>
    <mergeCell ref="G7:G8"/>
    <mergeCell ref="B8:B9"/>
    <mergeCell ref="C8:C9"/>
    <mergeCell ref="D8:D9"/>
    <mergeCell ref="E8:E9"/>
    <mergeCell ref="F8:F9"/>
  </mergeCells>
  <printOptions horizontalCentered="1"/>
  <pageMargins left="0.39370078740157483" right="0.39370078740157483" top="0.39370078740157483" bottom="0.39370078740157483" header="0.31496062992125984" footer="0.31496062992125984"/>
  <pageSetup scale="60" orientation="landscape" r:id="rId1"/>
  <headerFooter alignWithMargins="0">
    <oddFooter>Página &amp;P de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92D050"/>
  </sheetPr>
  <dimension ref="B1:D27"/>
  <sheetViews>
    <sheetView workbookViewId="0">
      <selection activeCell="D19" sqref="D19"/>
    </sheetView>
  </sheetViews>
  <sheetFormatPr baseColWidth="10" defaultColWidth="11.42578125" defaultRowHeight="14.25" x14ac:dyDescent="0.2"/>
  <cols>
    <col min="1" max="1" width="2.42578125" style="1" customWidth="1"/>
    <col min="2" max="2" width="24.7109375" style="1" customWidth="1"/>
    <col min="3" max="3" width="48.42578125" style="1" customWidth="1"/>
    <col min="4" max="4" width="91" style="1" customWidth="1"/>
    <col min="5" max="16384" width="11.42578125" style="1"/>
  </cols>
  <sheetData>
    <row r="1" spans="2:4" ht="15.75" x14ac:dyDescent="0.25">
      <c r="B1" s="950" t="s">
        <v>59</v>
      </c>
      <c r="C1" s="950"/>
      <c r="D1" s="950"/>
    </row>
    <row r="2" spans="2:4" x14ac:dyDescent="0.2">
      <c r="B2" s="8"/>
      <c r="C2" s="8"/>
      <c r="D2" s="8"/>
    </row>
    <row r="3" spans="2:4" ht="15" x14ac:dyDescent="0.25">
      <c r="B3" s="8"/>
      <c r="C3" s="8"/>
      <c r="D3" s="9" t="s">
        <v>60</v>
      </c>
    </row>
    <row r="4" spans="2:4" x14ac:dyDescent="0.2">
      <c r="B4" s="8"/>
      <c r="C4" s="8"/>
      <c r="D4" s="8"/>
    </row>
    <row r="5" spans="2:4" ht="15" x14ac:dyDescent="0.25">
      <c r="B5" s="212" t="s">
        <v>2481</v>
      </c>
      <c r="C5" s="8"/>
      <c r="D5" s="8"/>
    </row>
    <row r="6" spans="2:4" ht="15" x14ac:dyDescent="0.25">
      <c r="B6" s="212" t="s">
        <v>2406</v>
      </c>
      <c r="C6" s="8"/>
      <c r="D6" s="8"/>
    </row>
    <row r="7" spans="2:4" ht="15" x14ac:dyDescent="0.25">
      <c r="B7" s="212" t="s">
        <v>2500</v>
      </c>
      <c r="C7" s="8"/>
      <c r="D7" s="8"/>
    </row>
    <row r="8" spans="2:4" x14ac:dyDescent="0.2">
      <c r="B8" s="8"/>
      <c r="C8" s="8"/>
      <c r="D8" s="8"/>
    </row>
    <row r="10" spans="2:4" ht="15" x14ac:dyDescent="0.25">
      <c r="B10" s="719" t="s">
        <v>3</v>
      </c>
      <c r="C10" s="727" t="s">
        <v>61</v>
      </c>
      <c r="D10" s="727" t="s">
        <v>62</v>
      </c>
    </row>
    <row r="11" spans="2:4" ht="15" x14ac:dyDescent="0.25">
      <c r="B11" s="215"/>
      <c r="C11" s="216"/>
      <c r="D11" s="217"/>
    </row>
    <row r="12" spans="2:4" ht="42.75" x14ac:dyDescent="0.2">
      <c r="B12" s="218" t="s">
        <v>2408</v>
      </c>
      <c r="C12" s="214" t="s">
        <v>1682</v>
      </c>
      <c r="D12" s="634" t="s">
        <v>2484</v>
      </c>
    </row>
    <row r="13" spans="2:4" ht="15" x14ac:dyDescent="0.2">
      <c r="B13" s="219"/>
      <c r="C13" s="214"/>
      <c r="D13" s="213"/>
    </row>
    <row r="14" spans="2:4" ht="15" x14ac:dyDescent="0.2">
      <c r="B14" s="219"/>
      <c r="C14" s="214"/>
      <c r="D14" s="213"/>
    </row>
    <row r="15" spans="2:4" x14ac:dyDescent="0.2">
      <c r="B15" s="220">
        <v>4213</v>
      </c>
      <c r="C15" s="10" t="s">
        <v>84</v>
      </c>
      <c r="D15" s="213" t="s">
        <v>2409</v>
      </c>
    </row>
    <row r="16" spans="2:4" x14ac:dyDescent="0.2">
      <c r="B16" s="220"/>
      <c r="C16" s="10"/>
      <c r="D16" s="213"/>
    </row>
    <row r="17" spans="2:4" x14ac:dyDescent="0.2">
      <c r="B17" s="220"/>
      <c r="C17" s="10"/>
      <c r="D17" s="213"/>
    </row>
    <row r="18" spans="2:4" ht="28.5" x14ac:dyDescent="0.2">
      <c r="B18" s="220">
        <v>4221</v>
      </c>
      <c r="C18" s="213" t="s">
        <v>1683</v>
      </c>
      <c r="D18" s="634" t="s">
        <v>2518</v>
      </c>
    </row>
    <row r="19" spans="2:4" x14ac:dyDescent="0.2">
      <c r="B19" s="42"/>
      <c r="C19" s="10" t="s">
        <v>1684</v>
      </c>
      <c r="D19" s="40"/>
    </row>
    <row r="20" spans="2:4" x14ac:dyDescent="0.2">
      <c r="B20" s="42"/>
      <c r="C20" s="41"/>
      <c r="D20" s="40"/>
    </row>
    <row r="21" spans="2:4" x14ac:dyDescent="0.2">
      <c r="B21" s="43"/>
      <c r="C21" s="44"/>
      <c r="D21" s="40"/>
    </row>
    <row r="22" spans="2:4" x14ac:dyDescent="0.2">
      <c r="B22" s="42"/>
      <c r="C22" s="41"/>
      <c r="D22" s="40"/>
    </row>
    <row r="23" spans="2:4" x14ac:dyDescent="0.2">
      <c r="B23" s="42"/>
      <c r="C23" s="41"/>
      <c r="D23" s="40"/>
    </row>
    <row r="24" spans="2:4" x14ac:dyDescent="0.2">
      <c r="B24" s="10"/>
      <c r="C24" s="10"/>
      <c r="D24" s="10"/>
    </row>
    <row r="25" spans="2:4" x14ac:dyDescent="0.2">
      <c r="B25" s="11"/>
      <c r="C25" s="11"/>
      <c r="D25" s="11"/>
    </row>
    <row r="26" spans="2:4" x14ac:dyDescent="0.2">
      <c r="B26" s="8"/>
      <c r="C26" s="8"/>
      <c r="D26" s="8"/>
    </row>
    <row r="27" spans="2:4" x14ac:dyDescent="0.2">
      <c r="B27" s="8"/>
      <c r="C27" s="8"/>
      <c r="D27" s="8"/>
    </row>
  </sheetData>
  <mergeCells count="1">
    <mergeCell ref="B1:D1"/>
  </mergeCells>
  <pageMargins left="0" right="0" top="0.55118110236220474" bottom="0" header="0.31496062992125984" footer="0"/>
  <pageSetup scale="8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  <pageSetUpPr fitToPage="1"/>
  </sheetPr>
  <dimension ref="A1:J61"/>
  <sheetViews>
    <sheetView workbookViewId="0">
      <selection activeCell="A3" sqref="A3:I3"/>
    </sheetView>
  </sheetViews>
  <sheetFormatPr baseColWidth="10" defaultColWidth="11.42578125" defaultRowHeight="14.25" x14ac:dyDescent="0.2"/>
  <cols>
    <col min="1" max="1" width="6.85546875" style="7" customWidth="1"/>
    <col min="2" max="2" width="54.42578125" style="7" customWidth="1"/>
    <col min="3" max="3" width="16.7109375" style="118" customWidth="1"/>
    <col min="4" max="4" width="18.28515625" style="118" customWidth="1"/>
    <col min="5" max="5" width="16.28515625" style="118" customWidth="1"/>
    <col min="6" max="6" width="17.140625" style="118" customWidth="1"/>
    <col min="7" max="7" width="16.7109375" style="118" customWidth="1"/>
    <col min="8" max="8" width="14.42578125" style="118" customWidth="1"/>
    <col min="9" max="9" width="10.42578125" style="118" customWidth="1"/>
    <col min="10" max="10" width="16.28515625" style="118" customWidth="1"/>
    <col min="11" max="11" width="11.42578125" style="118" customWidth="1"/>
    <col min="12" max="12" width="4.42578125" style="118" customWidth="1"/>
    <col min="13" max="16384" width="11.42578125" style="118"/>
  </cols>
  <sheetData>
    <row r="1" spans="1:10" s="2" customFormat="1" ht="20.25" x14ac:dyDescent="0.25">
      <c r="A1" s="962" t="s">
        <v>63</v>
      </c>
      <c r="B1" s="962"/>
      <c r="C1" s="962"/>
      <c r="D1" s="962"/>
      <c r="E1" s="962"/>
      <c r="F1" s="962"/>
      <c r="G1" s="962"/>
      <c r="H1" s="962"/>
      <c r="I1" s="962"/>
      <c r="J1" s="962"/>
    </row>
    <row r="2" spans="1:10" s="3" customFormat="1" ht="15" x14ac:dyDescent="0.25">
      <c r="A2" s="963" t="s">
        <v>2497</v>
      </c>
      <c r="B2" s="963"/>
      <c r="C2" s="963"/>
      <c r="D2" s="963"/>
      <c r="E2" s="963"/>
      <c r="F2" s="963"/>
      <c r="G2" s="963"/>
      <c r="H2" s="963"/>
      <c r="I2" s="963"/>
      <c r="J2" s="963"/>
    </row>
    <row r="3" spans="1:10" s="3" customFormat="1" ht="20.25" x14ac:dyDescent="0.25">
      <c r="A3" s="964"/>
      <c r="B3" s="964"/>
      <c r="C3" s="964"/>
      <c r="D3" s="964"/>
      <c r="E3" s="964"/>
      <c r="F3" s="964"/>
      <c r="G3" s="964"/>
      <c r="H3" s="964"/>
      <c r="I3" s="964"/>
      <c r="J3" s="13" t="s">
        <v>901</v>
      </c>
    </row>
    <row r="4" spans="1:10" s="3" customFormat="1" ht="20.25" x14ac:dyDescent="0.25">
      <c r="A4" s="221"/>
      <c r="B4" s="221"/>
      <c r="C4" s="221"/>
      <c r="D4" s="221"/>
      <c r="E4" s="221"/>
      <c r="F4" s="221"/>
      <c r="G4" s="221"/>
      <c r="H4" s="221"/>
      <c r="I4" s="221"/>
      <c r="J4" s="13"/>
    </row>
    <row r="5" spans="1:10" s="3" customFormat="1" ht="20.25" x14ac:dyDescent="0.25">
      <c r="A5" s="231" t="s">
        <v>2407</v>
      </c>
      <c r="B5" s="221"/>
      <c r="C5" s="221"/>
      <c r="D5" s="221"/>
      <c r="E5" s="221"/>
      <c r="F5" s="221"/>
      <c r="G5" s="221"/>
      <c r="H5" s="221"/>
      <c r="I5" s="221"/>
      <c r="J5" s="13"/>
    </row>
    <row r="6" spans="1:10" s="3" customFormat="1" ht="20.25" x14ac:dyDescent="0.25">
      <c r="A6" s="222"/>
      <c r="B6" s="221"/>
      <c r="C6" s="221"/>
      <c r="D6" s="221"/>
      <c r="E6" s="221"/>
      <c r="F6" s="221"/>
      <c r="G6" s="221"/>
      <c r="H6" s="221"/>
      <c r="I6" s="221"/>
      <c r="J6" s="13"/>
    </row>
    <row r="7" spans="1:10" s="3" customFormat="1" ht="20.25" x14ac:dyDescent="0.25">
      <c r="A7" s="222"/>
      <c r="B7" s="221"/>
      <c r="C7" s="221"/>
      <c r="D7" s="221"/>
      <c r="E7" s="221"/>
      <c r="F7" s="221"/>
      <c r="G7" s="221"/>
      <c r="H7" s="221"/>
      <c r="I7" s="221"/>
      <c r="J7" s="13"/>
    </row>
    <row r="8" spans="1:10" s="4" customFormat="1" ht="15" x14ac:dyDescent="0.25">
      <c r="A8" s="965" t="s">
        <v>50</v>
      </c>
      <c r="B8" s="967" t="s">
        <v>64</v>
      </c>
      <c r="C8" s="693" t="s">
        <v>65</v>
      </c>
      <c r="D8" s="967" t="s">
        <v>66</v>
      </c>
      <c r="E8" s="693" t="s">
        <v>65</v>
      </c>
      <c r="F8" s="953" t="s">
        <v>53</v>
      </c>
      <c r="G8" s="953" t="s">
        <v>54</v>
      </c>
      <c r="H8" s="970" t="s">
        <v>51</v>
      </c>
      <c r="I8" s="971"/>
      <c r="J8" s="953" t="s">
        <v>67</v>
      </c>
    </row>
    <row r="9" spans="1:10" s="4" customFormat="1" ht="15" x14ac:dyDescent="0.25">
      <c r="A9" s="966"/>
      <c r="B9" s="968"/>
      <c r="C9" s="694" t="s">
        <v>68</v>
      </c>
      <c r="D9" s="969"/>
      <c r="E9" s="694" t="s">
        <v>52</v>
      </c>
      <c r="F9" s="954"/>
      <c r="G9" s="954"/>
      <c r="H9" s="695" t="s">
        <v>55</v>
      </c>
      <c r="I9" s="696" t="s">
        <v>56</v>
      </c>
      <c r="J9" s="954"/>
    </row>
    <row r="10" spans="1:10" s="223" customFormat="1" ht="15" x14ac:dyDescent="0.25">
      <c r="A10" s="14"/>
      <c r="B10" s="15" t="s">
        <v>69</v>
      </c>
      <c r="C10" s="16"/>
      <c r="D10" s="16"/>
      <c r="E10" s="16"/>
      <c r="F10" s="16"/>
      <c r="G10" s="16"/>
      <c r="H10" s="16"/>
      <c r="I10" s="17"/>
      <c r="J10" s="16"/>
    </row>
    <row r="11" spans="1:10" s="223" customFormat="1" ht="15.75" x14ac:dyDescent="0.25">
      <c r="A11" s="14"/>
      <c r="B11" s="18" t="s">
        <v>70</v>
      </c>
      <c r="C11" s="267">
        <f>+C12+C13+C14+C15+C18+C21+C22</f>
        <v>3079599</v>
      </c>
      <c r="D11" s="267">
        <f t="shared" ref="D11:I11" si="0">+D12+D13+D14+D15+D18+D21+D22</f>
        <v>0</v>
      </c>
      <c r="E11" s="267">
        <f t="shared" si="0"/>
        <v>3079599</v>
      </c>
      <c r="F11" s="267">
        <f t="shared" si="0"/>
        <v>2953165.99</v>
      </c>
      <c r="G11" s="267">
        <f t="shared" si="0"/>
        <v>2953165.99</v>
      </c>
      <c r="H11" s="267">
        <f t="shared" si="0"/>
        <v>-126433.00999999981</v>
      </c>
      <c r="I11" s="257">
        <f t="shared" si="0"/>
        <v>-0.95633057961455903</v>
      </c>
      <c r="J11" s="256">
        <f>SUM(J12:J22)</f>
        <v>-126433.00999999981</v>
      </c>
    </row>
    <row r="12" spans="1:10" s="224" customFormat="1" ht="15" x14ac:dyDescent="0.25">
      <c r="A12" s="12" t="s">
        <v>71</v>
      </c>
      <c r="B12" s="19" t="s">
        <v>72</v>
      </c>
      <c r="C12" s="268"/>
      <c r="D12" s="268"/>
      <c r="E12" s="268"/>
      <c r="F12" s="268"/>
      <c r="G12" s="268"/>
      <c r="H12" s="268"/>
      <c r="I12" s="259"/>
      <c r="J12" s="260"/>
    </row>
    <row r="13" spans="1:10" s="224" customFormat="1" ht="15" x14ac:dyDescent="0.25">
      <c r="A13" s="12">
        <v>3000</v>
      </c>
      <c r="B13" s="19" t="s">
        <v>73</v>
      </c>
      <c r="C13" s="269"/>
      <c r="D13" s="269"/>
      <c r="E13" s="269"/>
      <c r="F13" s="269"/>
      <c r="G13" s="269"/>
      <c r="H13" s="269"/>
      <c r="I13" s="261"/>
      <c r="J13" s="262"/>
    </row>
    <row r="14" spans="1:10" s="224" customFormat="1" ht="15" x14ac:dyDescent="0.25">
      <c r="A14" s="12" t="s">
        <v>74</v>
      </c>
      <c r="B14" s="19" t="s">
        <v>75</v>
      </c>
      <c r="C14" s="268"/>
      <c r="D14" s="268"/>
      <c r="E14" s="268"/>
      <c r="F14" s="268"/>
      <c r="G14" s="268"/>
      <c r="H14" s="268"/>
      <c r="I14" s="259"/>
      <c r="J14" s="260"/>
    </row>
    <row r="15" spans="1:10" s="224" customFormat="1" ht="15" x14ac:dyDescent="0.25">
      <c r="A15" s="12" t="s">
        <v>76</v>
      </c>
      <c r="B15" s="19" t="s">
        <v>77</v>
      </c>
      <c r="C15" s="268"/>
      <c r="D15" s="268"/>
      <c r="E15" s="268"/>
      <c r="F15" s="268"/>
      <c r="G15" s="268"/>
      <c r="H15" s="268"/>
      <c r="I15" s="259"/>
      <c r="J15" s="260"/>
    </row>
    <row r="16" spans="1:10" s="223" customFormat="1" ht="15" x14ac:dyDescent="0.25">
      <c r="A16" s="6"/>
      <c r="B16" s="20" t="s">
        <v>78</v>
      </c>
      <c r="C16" s="268"/>
      <c r="D16" s="268"/>
      <c r="E16" s="268"/>
      <c r="F16" s="268"/>
      <c r="G16" s="268"/>
      <c r="H16" s="268"/>
      <c r="I16" s="259"/>
      <c r="J16" s="260"/>
    </row>
    <row r="17" spans="1:10" s="223" customFormat="1" ht="15" x14ac:dyDescent="0.25">
      <c r="A17" s="6"/>
      <c r="B17" s="20" t="s">
        <v>79</v>
      </c>
      <c r="C17" s="270"/>
      <c r="D17" s="270"/>
      <c r="E17" s="270"/>
      <c r="F17" s="270"/>
      <c r="G17" s="270"/>
      <c r="H17" s="270"/>
      <c r="I17" s="263"/>
      <c r="J17" s="264"/>
    </row>
    <row r="18" spans="1:10" s="224" customFormat="1" ht="15" x14ac:dyDescent="0.25">
      <c r="A18" s="12" t="s">
        <v>80</v>
      </c>
      <c r="B18" s="19" t="s">
        <v>81</v>
      </c>
      <c r="C18" s="268"/>
      <c r="D18" s="268"/>
      <c r="E18" s="268"/>
      <c r="F18" s="268"/>
      <c r="G18" s="268"/>
      <c r="H18" s="268"/>
      <c r="I18" s="259"/>
      <c r="J18" s="260"/>
    </row>
    <row r="19" spans="1:10" s="223" customFormat="1" ht="15" x14ac:dyDescent="0.25">
      <c r="A19" s="6"/>
      <c r="B19" s="20" t="s">
        <v>78</v>
      </c>
      <c r="C19" s="270"/>
      <c r="D19" s="270"/>
      <c r="E19" s="270"/>
      <c r="F19" s="270"/>
      <c r="G19" s="270"/>
      <c r="H19" s="270"/>
      <c r="I19" s="263"/>
      <c r="J19" s="264"/>
    </row>
    <row r="20" spans="1:10" s="223" customFormat="1" ht="15" x14ac:dyDescent="0.25">
      <c r="A20" s="6"/>
      <c r="B20" s="20" t="s">
        <v>82</v>
      </c>
      <c r="C20" s="270"/>
      <c r="D20" s="270"/>
      <c r="E20" s="270"/>
      <c r="F20" s="270"/>
      <c r="G20" s="270"/>
      <c r="H20" s="270"/>
      <c r="I20" s="263"/>
      <c r="J20" s="264"/>
    </row>
    <row r="21" spans="1:10" s="224" customFormat="1" ht="15" x14ac:dyDescent="0.25">
      <c r="A21" s="12" t="s">
        <v>83</v>
      </c>
      <c r="B21" s="19" t="s">
        <v>84</v>
      </c>
      <c r="C21" s="268">
        <f>+'OP8'!B22</f>
        <v>249999.96</v>
      </c>
      <c r="D21" s="268"/>
      <c r="E21" s="268">
        <f>+C21+D21</f>
        <v>249999.96</v>
      </c>
      <c r="F21" s="268">
        <v>0</v>
      </c>
      <c r="G21" s="268">
        <f>F21</f>
        <v>0</v>
      </c>
      <c r="H21" s="268">
        <f>+F21-E21</f>
        <v>-249999.96</v>
      </c>
      <c r="I21" s="265">
        <f>H21/E21</f>
        <v>-1</v>
      </c>
      <c r="J21" s="691">
        <f>H21</f>
        <v>-249999.96</v>
      </c>
    </row>
    <row r="22" spans="1:10" s="224" customFormat="1" ht="28.5" x14ac:dyDescent="0.25">
      <c r="A22" s="12" t="s">
        <v>85</v>
      </c>
      <c r="B22" s="19" t="s">
        <v>86</v>
      </c>
      <c r="C22" s="268">
        <f>+'OP8'!B24</f>
        <v>2829599.04</v>
      </c>
      <c r="D22" s="268"/>
      <c r="E22" s="268">
        <f>+C22+D22</f>
        <v>2829599.04</v>
      </c>
      <c r="F22" s="268">
        <f>+'OP8'!F24</f>
        <v>2953165.99</v>
      </c>
      <c r="G22" s="268">
        <f>F22</f>
        <v>2953165.99</v>
      </c>
      <c r="H22" s="268">
        <f>+F22-E22</f>
        <v>123566.95000000019</v>
      </c>
      <c r="I22" s="265">
        <f>H22/E22</f>
        <v>4.3669420385440964E-2</v>
      </c>
      <c r="J22" s="691">
        <f>IF(H22&gt;0,H22,"")</f>
        <v>123566.95000000019</v>
      </c>
    </row>
    <row r="23" spans="1:10" s="223" customFormat="1" ht="15.75" x14ac:dyDescent="0.25">
      <c r="A23" s="14"/>
      <c r="B23" s="18" t="s">
        <v>87</v>
      </c>
      <c r="C23" s="267">
        <f>C24</f>
        <v>3514620</v>
      </c>
      <c r="D23" s="267">
        <f>D24</f>
        <v>0</v>
      </c>
      <c r="E23" s="267">
        <f>E24</f>
        <v>3514620</v>
      </c>
      <c r="F23" s="267">
        <f>F24</f>
        <v>3068986.75</v>
      </c>
      <c r="G23" s="267">
        <f>G24</f>
        <v>3068986.75</v>
      </c>
      <c r="H23" s="267">
        <f>+F23-E23</f>
        <v>-445633.25</v>
      </c>
      <c r="I23" s="257">
        <f>H23/E23</f>
        <v>-0.12679414844279041</v>
      </c>
      <c r="J23" s="267">
        <f>+J24</f>
        <v>-445633.25</v>
      </c>
    </row>
    <row r="24" spans="1:10" s="224" customFormat="1" ht="24" x14ac:dyDescent="0.25">
      <c r="A24" s="22" t="s">
        <v>57</v>
      </c>
      <c r="B24" s="23" t="s">
        <v>37</v>
      </c>
      <c r="C24" s="268">
        <f>+'OP8'!B21</f>
        <v>3514620</v>
      </c>
      <c r="D24" s="268">
        <v>0</v>
      </c>
      <c r="E24" s="268">
        <f>+C24+D24</f>
        <v>3514620</v>
      </c>
      <c r="F24" s="268">
        <f>+'OP8'!F21</f>
        <v>3068986.75</v>
      </c>
      <c r="G24" s="268">
        <f>F24</f>
        <v>3068986.75</v>
      </c>
      <c r="H24" s="268">
        <f>+F24-E24</f>
        <v>-445633.25</v>
      </c>
      <c r="I24" s="265">
        <f>H24/E24</f>
        <v>-0.12679414844279041</v>
      </c>
      <c r="J24" s="691">
        <f>H24</f>
        <v>-445633.25</v>
      </c>
    </row>
    <row r="25" spans="1:10" s="223" customFormat="1" ht="15.75" x14ac:dyDescent="0.25">
      <c r="A25" s="14"/>
      <c r="B25" s="18" t="s">
        <v>88</v>
      </c>
      <c r="C25" s="267"/>
      <c r="D25" s="267"/>
      <c r="E25" s="267"/>
      <c r="F25" s="267"/>
      <c r="G25" s="267"/>
      <c r="H25" s="271"/>
      <c r="I25" s="257"/>
      <c r="J25" s="256">
        <v>0</v>
      </c>
    </row>
    <row r="26" spans="1:10" s="224" customFormat="1" ht="15" x14ac:dyDescent="0.25">
      <c r="A26" s="12" t="s">
        <v>89</v>
      </c>
      <c r="B26" s="19" t="s">
        <v>45</v>
      </c>
      <c r="C26" s="272"/>
      <c r="D26" s="272"/>
      <c r="E26" s="272"/>
      <c r="F26" s="272"/>
      <c r="G26" s="268"/>
      <c r="H26" s="268"/>
      <c r="I26" s="266"/>
      <c r="J26" s="258"/>
    </row>
    <row r="27" spans="1:10" ht="12.75" x14ac:dyDescent="0.2">
      <c r="A27" s="12"/>
      <c r="B27" s="20"/>
      <c r="C27" s="273"/>
      <c r="D27" s="273"/>
      <c r="E27" s="273"/>
      <c r="F27" s="273"/>
      <c r="G27" s="273"/>
      <c r="H27" s="273"/>
      <c r="I27" s="21"/>
      <c r="J27" s="21"/>
    </row>
    <row r="28" spans="1:10" s="223" customFormat="1" ht="15" x14ac:dyDescent="0.25">
      <c r="A28" s="959" t="s">
        <v>58</v>
      </c>
      <c r="B28" s="960"/>
      <c r="C28" s="697">
        <f t="shared" ref="C28:H28" si="1">+C11+C23+C25</f>
        <v>6594219</v>
      </c>
      <c r="D28" s="697">
        <f t="shared" si="1"/>
        <v>0</v>
      </c>
      <c r="E28" s="697">
        <f t="shared" si="1"/>
        <v>6594219</v>
      </c>
      <c r="F28" s="697">
        <f t="shared" si="1"/>
        <v>6022152.7400000002</v>
      </c>
      <c r="G28" s="697">
        <f t="shared" si="1"/>
        <v>6022152.7400000002</v>
      </c>
      <c r="H28" s="698">
        <f t="shared" si="1"/>
        <v>-572066.25999999978</v>
      </c>
      <c r="I28" s="699">
        <f>H28/E28</f>
        <v>-8.6752693533532904E-2</v>
      </c>
      <c r="J28" s="700">
        <f>+J11+J23+J25</f>
        <v>-572066.25999999978</v>
      </c>
    </row>
    <row r="30" spans="1:10" ht="12.75" x14ac:dyDescent="0.2">
      <c r="A30" s="955" t="s">
        <v>31</v>
      </c>
      <c r="B30" s="955"/>
      <c r="C30" s="955"/>
      <c r="D30" s="955"/>
      <c r="E30" s="955"/>
      <c r="F30" s="955"/>
      <c r="G30" s="955"/>
      <c r="H30" s="955"/>
      <c r="I30" s="955"/>
      <c r="J30" s="955"/>
    </row>
    <row r="31" spans="1:10" ht="12.75" x14ac:dyDescent="0.2">
      <c r="A31" s="955"/>
      <c r="B31" s="955"/>
      <c r="C31" s="955"/>
      <c r="D31" s="955"/>
      <c r="E31" s="955"/>
      <c r="F31" s="955"/>
      <c r="G31" s="955"/>
      <c r="H31" s="955"/>
      <c r="I31" s="955"/>
      <c r="J31" s="955"/>
    </row>
    <row r="32" spans="1:10" ht="15" x14ac:dyDescent="0.2">
      <c r="A32" s="232"/>
      <c r="B32" s="232"/>
      <c r="C32" s="232"/>
      <c r="D32" s="232"/>
      <c r="E32" s="232"/>
      <c r="F32" s="232"/>
      <c r="G32" s="232"/>
      <c r="H32" s="232"/>
      <c r="I32" s="232"/>
      <c r="J32" s="232"/>
    </row>
    <row r="33" spans="1:10" ht="15" x14ac:dyDescent="0.2">
      <c r="A33" s="232"/>
      <c r="B33" s="232"/>
      <c r="C33" s="232"/>
      <c r="D33" s="232"/>
      <c r="E33" s="232"/>
      <c r="F33" s="232"/>
      <c r="G33" s="232"/>
      <c r="H33" s="232"/>
      <c r="I33" s="232"/>
      <c r="J33" s="232"/>
    </row>
    <row r="34" spans="1:10" ht="15" x14ac:dyDescent="0.2">
      <c r="A34" s="118"/>
      <c r="B34" s="118"/>
      <c r="D34" s="225"/>
      <c r="F34" s="226"/>
      <c r="G34" s="226"/>
      <c r="H34" s="226"/>
    </row>
    <row r="35" spans="1:10" ht="15" x14ac:dyDescent="0.2">
      <c r="A35" s="118"/>
      <c r="B35" s="233"/>
      <c r="F35" s="234"/>
      <c r="G35" s="234"/>
      <c r="H35" s="234"/>
      <c r="I35" s="233"/>
    </row>
    <row r="36" spans="1:10" ht="18" x14ac:dyDescent="0.25">
      <c r="A36" s="118"/>
      <c r="B36" s="956" t="s">
        <v>2478</v>
      </c>
      <c r="C36" s="956"/>
      <c r="D36" s="233"/>
      <c r="E36" s="233"/>
      <c r="F36" s="957" t="s">
        <v>2479</v>
      </c>
      <c r="G36" s="957"/>
      <c r="H36" s="957"/>
      <c r="I36" s="957"/>
    </row>
    <row r="37" spans="1:10" ht="15.75" x14ac:dyDescent="0.25">
      <c r="A37" s="118"/>
      <c r="B37" s="961" t="s">
        <v>2356</v>
      </c>
      <c r="C37" s="961"/>
      <c r="F37" s="952" t="s">
        <v>2480</v>
      </c>
      <c r="G37" s="952"/>
      <c r="H37" s="952"/>
      <c r="I37" s="952"/>
    </row>
    <row r="38" spans="1:10" ht="12.75" x14ac:dyDescent="0.2">
      <c r="A38" s="118"/>
      <c r="B38" s="118"/>
      <c r="F38" s="227"/>
      <c r="G38" s="227"/>
      <c r="H38" s="227"/>
    </row>
    <row r="39" spans="1:10" ht="18" x14ac:dyDescent="0.25">
      <c r="A39" s="958"/>
      <c r="B39" s="958"/>
      <c r="C39" s="958"/>
      <c r="D39" s="228"/>
      <c r="E39" s="895"/>
      <c r="F39" s="895"/>
      <c r="G39" s="895"/>
      <c r="H39" s="895"/>
      <c r="I39" s="895"/>
      <c r="J39" s="895"/>
    </row>
    <row r="40" spans="1:10" ht="15.75" x14ac:dyDescent="0.25">
      <c r="A40" s="951"/>
      <c r="B40" s="951"/>
      <c r="C40" s="951"/>
      <c r="D40" s="228"/>
      <c r="E40" s="952"/>
      <c r="F40" s="952"/>
      <c r="G40" s="952"/>
      <c r="H40" s="952"/>
      <c r="I40" s="952"/>
      <c r="J40" s="952"/>
    </row>
    <row r="41" spans="1:10" ht="15" x14ac:dyDescent="0.2">
      <c r="A41" s="229"/>
      <c r="B41" s="228"/>
      <c r="C41" s="230"/>
      <c r="D41" s="228"/>
      <c r="F41" s="227"/>
      <c r="G41" s="227"/>
      <c r="H41" s="227"/>
    </row>
    <row r="42" spans="1:10" ht="12.75" x14ac:dyDescent="0.2">
      <c r="A42" s="227"/>
      <c r="B42" s="227"/>
      <c r="C42" s="227"/>
      <c r="D42" s="227"/>
      <c r="E42" s="227"/>
      <c r="F42" s="227"/>
      <c r="G42" s="227"/>
      <c r="H42" s="227"/>
    </row>
    <row r="43" spans="1:10" ht="12.75" x14ac:dyDescent="0.2">
      <c r="A43" s="227"/>
      <c r="B43" s="227"/>
      <c r="C43" s="227"/>
      <c r="D43" s="227"/>
    </row>
    <row r="44" spans="1:10" ht="12.75" x14ac:dyDescent="0.2">
      <c r="A44" s="227"/>
      <c r="B44" s="227"/>
      <c r="C44" s="227"/>
      <c r="D44" s="227"/>
    </row>
    <row r="45" spans="1:10" ht="12.75" x14ac:dyDescent="0.2">
      <c r="A45" s="118"/>
      <c r="B45" s="118"/>
    </row>
    <row r="46" spans="1:10" ht="12.75" x14ac:dyDescent="0.2">
      <c r="A46" s="118"/>
      <c r="B46" s="118"/>
    </row>
    <row r="47" spans="1:10" ht="12.75" x14ac:dyDescent="0.2">
      <c r="A47" s="118"/>
      <c r="B47" s="118"/>
    </row>
    <row r="48" spans="1:10" ht="12.75" x14ac:dyDescent="0.2">
      <c r="A48" s="118"/>
      <c r="B48" s="118"/>
    </row>
    <row r="49" spans="1:2" ht="12.75" x14ac:dyDescent="0.2">
      <c r="A49" s="118"/>
      <c r="B49" s="118"/>
    </row>
    <row r="50" spans="1:2" ht="12.75" x14ac:dyDescent="0.2">
      <c r="A50" s="118"/>
      <c r="B50" s="118"/>
    </row>
    <row r="51" spans="1:2" ht="12.75" x14ac:dyDescent="0.2">
      <c r="A51" s="118"/>
      <c r="B51" s="118"/>
    </row>
    <row r="52" spans="1:2" ht="12.75" x14ac:dyDescent="0.2">
      <c r="A52" s="118"/>
      <c r="B52" s="118"/>
    </row>
    <row r="53" spans="1:2" ht="12.75" x14ac:dyDescent="0.2">
      <c r="A53" s="118"/>
      <c r="B53" s="118"/>
    </row>
    <row r="54" spans="1:2" ht="12.75" x14ac:dyDescent="0.2">
      <c r="A54" s="118"/>
      <c r="B54" s="118"/>
    </row>
    <row r="55" spans="1:2" ht="12.75" x14ac:dyDescent="0.2">
      <c r="A55" s="118"/>
      <c r="B55" s="118"/>
    </row>
    <row r="56" spans="1:2" ht="12.75" x14ac:dyDescent="0.2">
      <c r="A56" s="118"/>
      <c r="B56" s="118"/>
    </row>
    <row r="57" spans="1:2" ht="12.75" x14ac:dyDescent="0.2">
      <c r="A57" s="118"/>
      <c r="B57" s="118"/>
    </row>
    <row r="58" spans="1:2" ht="12.75" x14ac:dyDescent="0.2">
      <c r="A58" s="118"/>
      <c r="B58" s="118"/>
    </row>
    <row r="59" spans="1:2" ht="12.75" x14ac:dyDescent="0.2">
      <c r="A59" s="118"/>
      <c r="B59" s="118"/>
    </row>
    <row r="60" spans="1:2" ht="12.75" x14ac:dyDescent="0.2">
      <c r="A60" s="118"/>
      <c r="B60" s="118"/>
    </row>
    <row r="61" spans="1:2" ht="12.75" x14ac:dyDescent="0.2">
      <c r="A61" s="118"/>
      <c r="B61" s="118"/>
    </row>
  </sheetData>
  <mergeCells count="20">
    <mergeCell ref="A1:J1"/>
    <mergeCell ref="A2:J2"/>
    <mergeCell ref="A3:I3"/>
    <mergeCell ref="A8:A9"/>
    <mergeCell ref="B8:B9"/>
    <mergeCell ref="D8:D9"/>
    <mergeCell ref="F8:F9"/>
    <mergeCell ref="G8:G9"/>
    <mergeCell ref="H8:I8"/>
    <mergeCell ref="A40:C40"/>
    <mergeCell ref="E40:J40"/>
    <mergeCell ref="J8:J9"/>
    <mergeCell ref="A30:J31"/>
    <mergeCell ref="B36:C36"/>
    <mergeCell ref="F36:I36"/>
    <mergeCell ref="F37:I37"/>
    <mergeCell ref="A39:C39"/>
    <mergeCell ref="E39:J39"/>
    <mergeCell ref="A28:B28"/>
    <mergeCell ref="B37:C37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92D050"/>
  </sheetPr>
  <dimension ref="A1:K102"/>
  <sheetViews>
    <sheetView topLeftCell="B1" zoomScaleNormal="100" workbookViewId="0">
      <selection activeCell="E11" sqref="E11"/>
    </sheetView>
  </sheetViews>
  <sheetFormatPr baseColWidth="10" defaultRowHeight="15" x14ac:dyDescent="0.25"/>
  <cols>
    <col min="1" max="1" width="1.7109375" style="839" customWidth="1"/>
    <col min="2" max="2" width="65.7109375" customWidth="1"/>
    <col min="3" max="3" width="20.7109375" customWidth="1"/>
    <col min="4" max="4" width="25.42578125" customWidth="1"/>
    <col min="5" max="5" width="26.140625" customWidth="1"/>
    <col min="6" max="6" width="22.42578125" customWidth="1"/>
    <col min="7" max="7" width="18.85546875" customWidth="1"/>
    <col min="8" max="8" width="17.42578125" customWidth="1"/>
    <col min="9" max="9" width="14.42578125" customWidth="1"/>
    <col min="10" max="10" width="13.140625" style="741" bestFit="1" customWidth="1"/>
    <col min="227" max="227" width="75.7109375" customWidth="1"/>
    <col min="228" max="233" width="20.7109375" customWidth="1"/>
    <col min="483" max="483" width="75.7109375" customWidth="1"/>
    <col min="484" max="489" width="20.7109375" customWidth="1"/>
    <col min="739" max="739" width="75.7109375" customWidth="1"/>
    <col min="740" max="745" width="20.7109375" customWidth="1"/>
    <col min="995" max="995" width="75.7109375" customWidth="1"/>
    <col min="996" max="1001" width="20.7109375" customWidth="1"/>
    <col min="1251" max="1251" width="75.7109375" customWidth="1"/>
    <col min="1252" max="1257" width="20.7109375" customWidth="1"/>
    <col min="1507" max="1507" width="75.7109375" customWidth="1"/>
    <col min="1508" max="1513" width="20.7109375" customWidth="1"/>
    <col min="1763" max="1763" width="75.7109375" customWidth="1"/>
    <col min="1764" max="1769" width="20.7109375" customWidth="1"/>
    <col min="2019" max="2019" width="75.7109375" customWidth="1"/>
    <col min="2020" max="2025" width="20.7109375" customWidth="1"/>
    <col min="2275" max="2275" width="75.7109375" customWidth="1"/>
    <col min="2276" max="2281" width="20.7109375" customWidth="1"/>
    <col min="2531" max="2531" width="75.7109375" customWidth="1"/>
    <col min="2532" max="2537" width="20.7109375" customWidth="1"/>
    <col min="2787" max="2787" width="75.7109375" customWidth="1"/>
    <col min="2788" max="2793" width="20.7109375" customWidth="1"/>
    <col min="3043" max="3043" width="75.7109375" customWidth="1"/>
    <col min="3044" max="3049" width="20.7109375" customWidth="1"/>
    <col min="3299" max="3299" width="75.7109375" customWidth="1"/>
    <col min="3300" max="3305" width="20.7109375" customWidth="1"/>
    <col min="3555" max="3555" width="75.7109375" customWidth="1"/>
    <col min="3556" max="3561" width="20.7109375" customWidth="1"/>
    <col min="3811" max="3811" width="75.7109375" customWidth="1"/>
    <col min="3812" max="3817" width="20.7109375" customWidth="1"/>
    <col min="4067" max="4067" width="75.7109375" customWidth="1"/>
    <col min="4068" max="4073" width="20.7109375" customWidth="1"/>
    <col min="4323" max="4323" width="75.7109375" customWidth="1"/>
    <col min="4324" max="4329" width="20.7109375" customWidth="1"/>
    <col min="4579" max="4579" width="75.7109375" customWidth="1"/>
    <col min="4580" max="4585" width="20.7109375" customWidth="1"/>
    <col min="4835" max="4835" width="75.7109375" customWidth="1"/>
    <col min="4836" max="4841" width="20.7109375" customWidth="1"/>
    <col min="5091" max="5091" width="75.7109375" customWidth="1"/>
    <col min="5092" max="5097" width="20.7109375" customWidth="1"/>
    <col min="5347" max="5347" width="75.7109375" customWidth="1"/>
    <col min="5348" max="5353" width="20.7109375" customWidth="1"/>
    <col min="5603" max="5603" width="75.7109375" customWidth="1"/>
    <col min="5604" max="5609" width="20.7109375" customWidth="1"/>
    <col min="5859" max="5859" width="75.7109375" customWidth="1"/>
    <col min="5860" max="5865" width="20.7109375" customWidth="1"/>
    <col min="6115" max="6115" width="75.7109375" customWidth="1"/>
    <col min="6116" max="6121" width="20.7109375" customWidth="1"/>
    <col min="6371" max="6371" width="75.7109375" customWidth="1"/>
    <col min="6372" max="6377" width="20.7109375" customWidth="1"/>
    <col min="6627" max="6627" width="75.7109375" customWidth="1"/>
    <col min="6628" max="6633" width="20.7109375" customWidth="1"/>
    <col min="6883" max="6883" width="75.7109375" customWidth="1"/>
    <col min="6884" max="6889" width="20.7109375" customWidth="1"/>
    <col min="7139" max="7139" width="75.7109375" customWidth="1"/>
    <col min="7140" max="7145" width="20.7109375" customWidth="1"/>
    <col min="7395" max="7395" width="75.7109375" customWidth="1"/>
    <col min="7396" max="7401" width="20.7109375" customWidth="1"/>
    <col min="7651" max="7651" width="75.7109375" customWidth="1"/>
    <col min="7652" max="7657" width="20.7109375" customWidth="1"/>
    <col min="7907" max="7907" width="75.7109375" customWidth="1"/>
    <col min="7908" max="7913" width="20.7109375" customWidth="1"/>
    <col min="8163" max="8163" width="75.7109375" customWidth="1"/>
    <col min="8164" max="8169" width="20.7109375" customWidth="1"/>
    <col min="8419" max="8419" width="75.7109375" customWidth="1"/>
    <col min="8420" max="8425" width="20.7109375" customWidth="1"/>
    <col min="8675" max="8675" width="75.7109375" customWidth="1"/>
    <col min="8676" max="8681" width="20.7109375" customWidth="1"/>
    <col min="8931" max="8931" width="75.7109375" customWidth="1"/>
    <col min="8932" max="8937" width="20.7109375" customWidth="1"/>
    <col min="9187" max="9187" width="75.7109375" customWidth="1"/>
    <col min="9188" max="9193" width="20.7109375" customWidth="1"/>
    <col min="9443" max="9443" width="75.7109375" customWidth="1"/>
    <col min="9444" max="9449" width="20.7109375" customWidth="1"/>
    <col min="9699" max="9699" width="75.7109375" customWidth="1"/>
    <col min="9700" max="9705" width="20.7109375" customWidth="1"/>
    <col min="9955" max="9955" width="75.7109375" customWidth="1"/>
    <col min="9956" max="9961" width="20.7109375" customWidth="1"/>
    <col min="10211" max="10211" width="75.7109375" customWidth="1"/>
    <col min="10212" max="10217" width="20.7109375" customWidth="1"/>
    <col min="10467" max="10467" width="75.7109375" customWidth="1"/>
    <col min="10468" max="10473" width="20.7109375" customWidth="1"/>
    <col min="10723" max="10723" width="75.7109375" customWidth="1"/>
    <col min="10724" max="10729" width="20.7109375" customWidth="1"/>
    <col min="10979" max="10979" width="75.7109375" customWidth="1"/>
    <col min="10980" max="10985" width="20.7109375" customWidth="1"/>
    <col min="11235" max="11235" width="75.7109375" customWidth="1"/>
    <col min="11236" max="11241" width="20.7109375" customWidth="1"/>
    <col min="11491" max="11491" width="75.7109375" customWidth="1"/>
    <col min="11492" max="11497" width="20.7109375" customWidth="1"/>
    <col min="11747" max="11747" width="75.7109375" customWidth="1"/>
    <col min="11748" max="11753" width="20.7109375" customWidth="1"/>
    <col min="12003" max="12003" width="75.7109375" customWidth="1"/>
    <col min="12004" max="12009" width="20.7109375" customWidth="1"/>
    <col min="12259" max="12259" width="75.7109375" customWidth="1"/>
    <col min="12260" max="12265" width="20.7109375" customWidth="1"/>
    <col min="12515" max="12515" width="75.7109375" customWidth="1"/>
    <col min="12516" max="12521" width="20.7109375" customWidth="1"/>
    <col min="12771" max="12771" width="75.7109375" customWidth="1"/>
    <col min="12772" max="12777" width="20.7109375" customWidth="1"/>
    <col min="13027" max="13027" width="75.7109375" customWidth="1"/>
    <col min="13028" max="13033" width="20.7109375" customWidth="1"/>
    <col min="13283" max="13283" width="75.7109375" customWidth="1"/>
    <col min="13284" max="13289" width="20.7109375" customWidth="1"/>
    <col min="13539" max="13539" width="75.7109375" customWidth="1"/>
    <col min="13540" max="13545" width="20.7109375" customWidth="1"/>
    <col min="13795" max="13795" width="75.7109375" customWidth="1"/>
    <col min="13796" max="13801" width="20.7109375" customWidth="1"/>
    <col min="14051" max="14051" width="75.7109375" customWidth="1"/>
    <col min="14052" max="14057" width="20.7109375" customWidth="1"/>
    <col min="14307" max="14307" width="75.7109375" customWidth="1"/>
    <col min="14308" max="14313" width="20.7109375" customWidth="1"/>
    <col min="14563" max="14563" width="75.7109375" customWidth="1"/>
    <col min="14564" max="14569" width="20.7109375" customWidth="1"/>
    <col min="14819" max="14819" width="75.7109375" customWidth="1"/>
    <col min="14820" max="14825" width="20.7109375" customWidth="1"/>
    <col min="15075" max="15075" width="75.7109375" customWidth="1"/>
    <col min="15076" max="15081" width="20.7109375" customWidth="1"/>
    <col min="15331" max="15331" width="75.7109375" customWidth="1"/>
    <col min="15332" max="15337" width="20.7109375" customWidth="1"/>
    <col min="15587" max="15587" width="75.7109375" customWidth="1"/>
    <col min="15588" max="15593" width="20.7109375" customWidth="1"/>
    <col min="15843" max="15843" width="75.7109375" customWidth="1"/>
    <col min="15844" max="15849" width="20.7109375" customWidth="1"/>
    <col min="16099" max="16099" width="75.7109375" customWidth="1"/>
    <col min="16100" max="16105" width="20.7109375" customWidth="1"/>
  </cols>
  <sheetData>
    <row r="1" spans="1:11" ht="18" x14ac:dyDescent="0.25">
      <c r="B1" s="915" t="s">
        <v>1743</v>
      </c>
      <c r="C1" s="915"/>
      <c r="D1" s="915"/>
      <c r="E1" s="915"/>
      <c r="F1" s="915"/>
      <c r="G1" s="915"/>
      <c r="H1" s="915"/>
    </row>
    <row r="2" spans="1:11" ht="15.75" x14ac:dyDescent="0.25">
      <c r="B2" s="916" t="s">
        <v>1689</v>
      </c>
      <c r="C2" s="916"/>
      <c r="D2" s="916"/>
      <c r="E2" s="916"/>
      <c r="F2" s="916"/>
      <c r="G2" s="916"/>
      <c r="H2" s="916"/>
    </row>
    <row r="3" spans="1:11" ht="15.75" x14ac:dyDescent="0.25">
      <c r="B3" s="916" t="s">
        <v>2497</v>
      </c>
      <c r="C3" s="916"/>
      <c r="D3" s="916"/>
      <c r="E3" s="916"/>
      <c r="F3" s="916"/>
      <c r="G3" s="916"/>
      <c r="H3" s="916"/>
    </row>
    <row r="4" spans="1:11" ht="15.75" x14ac:dyDescent="0.25">
      <c r="B4" s="183"/>
      <c r="C4" s="183"/>
      <c r="D4" s="183"/>
      <c r="E4" s="183"/>
      <c r="F4" s="183"/>
      <c r="G4" s="183"/>
      <c r="H4" s="183"/>
    </row>
    <row r="5" spans="1:11" ht="15.75" x14ac:dyDescent="0.25">
      <c r="B5" s="183"/>
      <c r="C5" s="183"/>
      <c r="D5" s="183"/>
      <c r="E5" s="183"/>
      <c r="F5" s="183"/>
      <c r="G5" s="183"/>
      <c r="H5" s="183" t="s">
        <v>426</v>
      </c>
    </row>
    <row r="6" spans="1:11" ht="15.75" x14ac:dyDescent="0.25">
      <c r="B6" s="189" t="s">
        <v>2404</v>
      </c>
      <c r="C6" s="183"/>
      <c r="D6" s="183"/>
      <c r="E6" s="183"/>
      <c r="F6" s="183"/>
      <c r="G6" s="183"/>
      <c r="I6" s="183"/>
    </row>
    <row r="7" spans="1:11" ht="15.75" x14ac:dyDescent="0.25">
      <c r="B7" s="190"/>
      <c r="C7" s="190"/>
      <c r="D7" s="190"/>
      <c r="E7" s="190"/>
      <c r="F7" s="190"/>
      <c r="G7" s="190"/>
      <c r="H7" s="190"/>
    </row>
    <row r="8" spans="1:11" x14ac:dyDescent="0.25">
      <c r="B8" s="928" t="s">
        <v>1579</v>
      </c>
      <c r="C8" s="928" t="s">
        <v>1690</v>
      </c>
      <c r="D8" s="929"/>
      <c r="E8" s="929"/>
      <c r="F8" s="929"/>
      <c r="G8" s="929"/>
      <c r="H8" s="947" t="s">
        <v>1691</v>
      </c>
    </row>
    <row r="9" spans="1:11" ht="30" customHeight="1" x14ac:dyDescent="0.25">
      <c r="B9" s="930"/>
      <c r="C9" s="928" t="s">
        <v>1692</v>
      </c>
      <c r="D9" s="932" t="s">
        <v>1693</v>
      </c>
      <c r="E9" s="928" t="s">
        <v>52</v>
      </c>
      <c r="F9" s="928" t="s">
        <v>53</v>
      </c>
      <c r="G9" s="947" t="s">
        <v>1694</v>
      </c>
      <c r="H9" s="948"/>
    </row>
    <row r="10" spans="1:11" x14ac:dyDescent="0.25">
      <c r="B10" s="930"/>
      <c r="C10" s="930"/>
      <c r="D10" s="933"/>
      <c r="E10" s="930"/>
      <c r="F10" s="930"/>
      <c r="G10" s="949"/>
      <c r="H10" s="684"/>
    </row>
    <row r="11" spans="1:11" x14ac:dyDescent="0.25">
      <c r="B11" s="930"/>
      <c r="C11" s="685" t="s">
        <v>1676</v>
      </c>
      <c r="D11" s="685" t="s">
        <v>1677</v>
      </c>
      <c r="E11" s="685" t="s">
        <v>1695</v>
      </c>
      <c r="F11" s="685" t="s">
        <v>1679</v>
      </c>
      <c r="G11" s="685" t="s">
        <v>1680</v>
      </c>
      <c r="H11" s="686" t="s">
        <v>1696</v>
      </c>
    </row>
    <row r="12" spans="1:11" x14ac:dyDescent="0.25">
      <c r="B12" s="638" t="s">
        <v>98</v>
      </c>
      <c r="C12" s="793">
        <v>1552062</v>
      </c>
      <c r="D12" s="793">
        <v>-179895.76</v>
      </c>
      <c r="E12" s="793">
        <v>1372166.24</v>
      </c>
      <c r="F12" s="793">
        <v>1105144.95</v>
      </c>
      <c r="G12" s="793">
        <v>1105144.95</v>
      </c>
      <c r="H12" s="844">
        <v>267021.29000000004</v>
      </c>
      <c r="I12" s="595"/>
    </row>
    <row r="13" spans="1:11" x14ac:dyDescent="0.25">
      <c r="A13" s="839">
        <v>1100</v>
      </c>
      <c r="B13" s="636" t="s">
        <v>1697</v>
      </c>
      <c r="C13" s="276">
        <v>679992</v>
      </c>
      <c r="D13" s="276">
        <v>-54600</v>
      </c>
      <c r="E13" s="276">
        <v>625392</v>
      </c>
      <c r="F13" s="276">
        <v>501165.8</v>
      </c>
      <c r="G13" s="276">
        <v>501165.8</v>
      </c>
      <c r="H13" s="253">
        <v>124226.20000000001</v>
      </c>
    </row>
    <row r="14" spans="1:11" x14ac:dyDescent="0.25">
      <c r="A14" s="839">
        <v>1200</v>
      </c>
      <c r="B14" s="636" t="s">
        <v>1698</v>
      </c>
      <c r="C14" s="276">
        <v>603999</v>
      </c>
      <c r="D14" s="276">
        <v>-138500</v>
      </c>
      <c r="E14" s="276">
        <v>465499</v>
      </c>
      <c r="F14" s="276">
        <v>465398.61</v>
      </c>
      <c r="G14" s="276">
        <v>465398.61</v>
      </c>
      <c r="H14" s="253">
        <v>100.39000000001397</v>
      </c>
    </row>
    <row r="15" spans="1:11" x14ac:dyDescent="0.25">
      <c r="A15" s="839">
        <v>1300</v>
      </c>
      <c r="B15" s="636" t="s">
        <v>1699</v>
      </c>
      <c r="C15" s="276">
        <v>102471</v>
      </c>
      <c r="D15" s="276">
        <v>-6000</v>
      </c>
      <c r="E15" s="276">
        <v>96471</v>
      </c>
      <c r="F15" s="276">
        <v>61029.95</v>
      </c>
      <c r="G15" s="276">
        <v>61029.95</v>
      </c>
      <c r="H15" s="253">
        <v>35441.050000000003</v>
      </c>
    </row>
    <row r="16" spans="1:11" x14ac:dyDescent="0.25">
      <c r="A16" s="839">
        <v>1400</v>
      </c>
      <c r="B16" s="636" t="s">
        <v>1700</v>
      </c>
      <c r="C16" s="276">
        <v>115596</v>
      </c>
      <c r="D16" s="276">
        <v>-57790</v>
      </c>
      <c r="E16" s="276">
        <v>57806</v>
      </c>
      <c r="F16" s="276">
        <v>0</v>
      </c>
      <c r="G16" s="276">
        <v>0</v>
      </c>
      <c r="H16" s="253">
        <v>57806</v>
      </c>
      <c r="K16" s="680"/>
    </row>
    <row r="17" spans="1:11" x14ac:dyDescent="0.25">
      <c r="A17" s="839">
        <v>1500</v>
      </c>
      <c r="B17" s="636" t="s">
        <v>1701</v>
      </c>
      <c r="C17" s="276">
        <v>50004</v>
      </c>
      <c r="D17" s="276">
        <v>76994.240000000005</v>
      </c>
      <c r="E17" s="276">
        <v>126998.24</v>
      </c>
      <c r="F17" s="276">
        <v>77550.59</v>
      </c>
      <c r="G17" s="276">
        <v>77550.59</v>
      </c>
      <c r="H17" s="253">
        <v>49447.650000000009</v>
      </c>
    </row>
    <row r="18" spans="1:11" x14ac:dyDescent="0.25">
      <c r="A18" s="839">
        <v>1600</v>
      </c>
      <c r="B18" s="636" t="s">
        <v>1702</v>
      </c>
      <c r="C18" s="276">
        <v>0</v>
      </c>
      <c r="D18" s="276">
        <v>0</v>
      </c>
      <c r="E18" s="276">
        <v>0</v>
      </c>
      <c r="F18" s="276">
        <v>0</v>
      </c>
      <c r="G18" s="276">
        <v>0</v>
      </c>
      <c r="H18" s="253">
        <v>0</v>
      </c>
    </row>
    <row r="19" spans="1:11" x14ac:dyDescent="0.25">
      <c r="A19" s="839">
        <v>1700</v>
      </c>
      <c r="B19" s="636" t="s">
        <v>1703</v>
      </c>
      <c r="C19" s="276">
        <v>0</v>
      </c>
      <c r="D19" s="276">
        <v>0</v>
      </c>
      <c r="E19" s="276">
        <v>0</v>
      </c>
      <c r="F19" s="276">
        <v>0</v>
      </c>
      <c r="G19" s="276">
        <v>0</v>
      </c>
      <c r="H19" s="253">
        <v>0</v>
      </c>
    </row>
    <row r="20" spans="1:11" x14ac:dyDescent="0.25">
      <c r="B20" s="635"/>
      <c r="C20" s="277"/>
      <c r="D20" s="277"/>
      <c r="E20" s="277"/>
      <c r="F20" s="277"/>
      <c r="G20" s="277"/>
      <c r="H20" s="254"/>
    </row>
    <row r="21" spans="1:11" x14ac:dyDescent="0.25">
      <c r="B21" s="639" t="s">
        <v>103</v>
      </c>
      <c r="C21" s="794">
        <v>542883</v>
      </c>
      <c r="D21" s="794">
        <v>-175300</v>
      </c>
      <c r="E21" s="794">
        <v>367583</v>
      </c>
      <c r="F21" s="794">
        <v>299965.67</v>
      </c>
      <c r="G21" s="794">
        <v>299965.67</v>
      </c>
      <c r="H21" s="640">
        <v>67617.330000000016</v>
      </c>
    </row>
    <row r="22" spans="1:11" ht="29.25" x14ac:dyDescent="0.25">
      <c r="A22" s="839">
        <v>2100</v>
      </c>
      <c r="B22" s="841" t="s">
        <v>1704</v>
      </c>
      <c r="C22" s="276">
        <v>63633</v>
      </c>
      <c r="D22" s="276">
        <v>-31600</v>
      </c>
      <c r="E22" s="276">
        <v>32033</v>
      </c>
      <c r="F22" s="276">
        <v>19909.03</v>
      </c>
      <c r="G22" s="276">
        <v>19909.03</v>
      </c>
      <c r="H22" s="253">
        <v>12123.970000000001</v>
      </c>
      <c r="I22" s="595"/>
      <c r="K22" s="680"/>
    </row>
    <row r="23" spans="1:11" x14ac:dyDescent="0.25">
      <c r="A23" s="839">
        <v>2200</v>
      </c>
      <c r="B23" s="636" t="s">
        <v>1514</v>
      </c>
      <c r="C23" s="276">
        <v>60000</v>
      </c>
      <c r="D23" s="276">
        <v>141571</v>
      </c>
      <c r="E23" s="276">
        <v>201571</v>
      </c>
      <c r="F23" s="276">
        <v>193428.6</v>
      </c>
      <c r="G23" s="276">
        <v>193428.6</v>
      </c>
      <c r="H23" s="253">
        <v>8142.3999999999942</v>
      </c>
    </row>
    <row r="24" spans="1:11" x14ac:dyDescent="0.25">
      <c r="A24" s="839">
        <v>2300</v>
      </c>
      <c r="B24" s="636" t="s">
        <v>1705</v>
      </c>
      <c r="C24" s="276">
        <v>0</v>
      </c>
      <c r="D24" s="276">
        <v>0</v>
      </c>
      <c r="E24" s="276">
        <v>0</v>
      </c>
      <c r="F24" s="276">
        <v>0</v>
      </c>
      <c r="G24" s="276">
        <v>0</v>
      </c>
      <c r="H24" s="253">
        <v>0</v>
      </c>
    </row>
    <row r="25" spans="1:11" x14ac:dyDescent="0.25">
      <c r="A25" s="839">
        <v>2400</v>
      </c>
      <c r="B25" s="636" t="s">
        <v>1706</v>
      </c>
      <c r="C25" s="276">
        <v>60000</v>
      </c>
      <c r="D25" s="276">
        <v>-39371</v>
      </c>
      <c r="E25" s="276">
        <v>20629</v>
      </c>
      <c r="F25" s="276">
        <v>5572.09</v>
      </c>
      <c r="G25" s="276">
        <v>5572.09</v>
      </c>
      <c r="H25" s="253">
        <v>15056.91</v>
      </c>
    </row>
    <row r="26" spans="1:11" x14ac:dyDescent="0.25">
      <c r="A26" s="839">
        <v>2500</v>
      </c>
      <c r="B26" s="636" t="s">
        <v>1707</v>
      </c>
      <c r="C26" s="276">
        <v>0</v>
      </c>
      <c r="D26" s="276">
        <v>0</v>
      </c>
      <c r="E26" s="276">
        <v>0</v>
      </c>
      <c r="F26" s="276">
        <v>0</v>
      </c>
      <c r="G26" s="276">
        <v>0</v>
      </c>
      <c r="H26" s="253">
        <v>0</v>
      </c>
    </row>
    <row r="27" spans="1:11" x14ac:dyDescent="0.25">
      <c r="A27" s="839">
        <v>2600</v>
      </c>
      <c r="B27" s="636" t="s">
        <v>1708</v>
      </c>
      <c r="C27" s="276">
        <v>30003</v>
      </c>
      <c r="D27" s="276">
        <v>57100</v>
      </c>
      <c r="E27" s="276">
        <v>87103</v>
      </c>
      <c r="F27" s="276">
        <v>66150</v>
      </c>
      <c r="G27" s="276">
        <v>66150</v>
      </c>
      <c r="H27" s="253">
        <v>20953</v>
      </c>
    </row>
    <row r="28" spans="1:11" x14ac:dyDescent="0.25">
      <c r="A28" s="839">
        <v>2700</v>
      </c>
      <c r="B28" s="636" t="s">
        <v>1709</v>
      </c>
      <c r="C28" s="276">
        <v>279999</v>
      </c>
      <c r="D28" s="276">
        <v>-266000</v>
      </c>
      <c r="E28" s="276">
        <v>13999</v>
      </c>
      <c r="F28" s="276">
        <v>5800</v>
      </c>
      <c r="G28" s="276">
        <v>5800</v>
      </c>
      <c r="H28" s="253">
        <v>8199</v>
      </c>
    </row>
    <row r="29" spans="1:11" x14ac:dyDescent="0.25">
      <c r="A29" s="839">
        <v>2800</v>
      </c>
      <c r="B29" s="636" t="s">
        <v>1710</v>
      </c>
      <c r="C29" s="276">
        <v>0</v>
      </c>
      <c r="D29" s="276">
        <v>0</v>
      </c>
      <c r="E29" s="276">
        <v>0</v>
      </c>
      <c r="F29" s="276">
        <v>0</v>
      </c>
      <c r="G29" s="276">
        <v>0</v>
      </c>
      <c r="H29" s="253">
        <v>0</v>
      </c>
    </row>
    <row r="30" spans="1:11" x14ac:dyDescent="0.25">
      <c r="A30" s="839">
        <v>2900</v>
      </c>
      <c r="B30" s="636" t="s">
        <v>1711</v>
      </c>
      <c r="C30" s="276">
        <v>49248</v>
      </c>
      <c r="D30" s="276">
        <v>-37000</v>
      </c>
      <c r="E30" s="276">
        <v>12248</v>
      </c>
      <c r="F30" s="276">
        <v>9105.9500000000007</v>
      </c>
      <c r="G30" s="276">
        <v>9105.9500000000007</v>
      </c>
      <c r="H30" s="253">
        <v>3142.0499999999993</v>
      </c>
    </row>
    <row r="31" spans="1:11" x14ac:dyDescent="0.25">
      <c r="B31" s="635"/>
      <c r="C31" s="277"/>
      <c r="D31" s="277"/>
      <c r="E31" s="277"/>
      <c r="F31" s="277"/>
      <c r="G31" s="277"/>
      <c r="H31" s="254"/>
    </row>
    <row r="32" spans="1:11" x14ac:dyDescent="0.25">
      <c r="B32" s="639" t="s">
        <v>120</v>
      </c>
      <c r="C32" s="794">
        <v>4403274</v>
      </c>
      <c r="D32" s="794">
        <v>402195.76</v>
      </c>
      <c r="E32" s="794">
        <v>4805469.76</v>
      </c>
      <c r="F32" s="794">
        <v>4666730.42</v>
      </c>
      <c r="G32" s="794">
        <v>4666730.42</v>
      </c>
      <c r="H32" s="640">
        <v>138739.33999999985</v>
      </c>
      <c r="I32" s="595"/>
    </row>
    <row r="33" spans="1:11" x14ac:dyDescent="0.25">
      <c r="A33" s="839">
        <v>3100</v>
      </c>
      <c r="B33" s="636" t="s">
        <v>1526</v>
      </c>
      <c r="C33" s="276">
        <v>19678</v>
      </c>
      <c r="D33" s="276">
        <v>-5480</v>
      </c>
      <c r="E33" s="276">
        <v>14198</v>
      </c>
      <c r="F33" s="276">
        <v>4884.3599999999997</v>
      </c>
      <c r="G33" s="276">
        <v>4884.3599999999997</v>
      </c>
      <c r="H33" s="253">
        <v>9313.64</v>
      </c>
    </row>
    <row r="34" spans="1:11" x14ac:dyDescent="0.25">
      <c r="A34" s="839">
        <v>3200</v>
      </c>
      <c r="B34" s="636" t="s">
        <v>1712</v>
      </c>
      <c r="C34" s="276">
        <v>88203</v>
      </c>
      <c r="D34" s="276">
        <v>34800</v>
      </c>
      <c r="E34" s="276">
        <v>123003</v>
      </c>
      <c r="F34" s="276">
        <v>117125.56</v>
      </c>
      <c r="G34" s="276">
        <v>117125.56</v>
      </c>
      <c r="H34" s="253">
        <v>5877.4400000000023</v>
      </c>
      <c r="K34" s="680"/>
    </row>
    <row r="35" spans="1:11" x14ac:dyDescent="0.25">
      <c r="A35" s="839">
        <v>3300</v>
      </c>
      <c r="B35" s="636" t="s">
        <v>1713</v>
      </c>
      <c r="C35" s="276">
        <v>142803</v>
      </c>
      <c r="D35" s="276">
        <v>-25579.88</v>
      </c>
      <c r="E35" s="276">
        <v>117223.12</v>
      </c>
      <c r="F35" s="276">
        <v>105920.12</v>
      </c>
      <c r="G35" s="276">
        <v>105920.12</v>
      </c>
      <c r="H35" s="253">
        <v>11303</v>
      </c>
    </row>
    <row r="36" spans="1:11" x14ac:dyDescent="0.25">
      <c r="A36" s="839">
        <v>3400</v>
      </c>
      <c r="B36" s="636" t="s">
        <v>1714</v>
      </c>
      <c r="C36" s="276">
        <v>3000</v>
      </c>
      <c r="D36" s="276">
        <v>11585.64</v>
      </c>
      <c r="E36" s="276">
        <v>14585.64</v>
      </c>
      <c r="F36" s="276">
        <v>12957.44</v>
      </c>
      <c r="G36" s="276">
        <v>12957.44</v>
      </c>
      <c r="H36" s="253">
        <v>1628.1999999999989</v>
      </c>
    </row>
    <row r="37" spans="1:11" x14ac:dyDescent="0.25">
      <c r="A37" s="839">
        <v>3500</v>
      </c>
      <c r="B37" s="636" t="s">
        <v>1715</v>
      </c>
      <c r="C37" s="276">
        <v>215007</v>
      </c>
      <c r="D37" s="276">
        <v>-62990</v>
      </c>
      <c r="E37" s="276">
        <v>152017</v>
      </c>
      <c r="F37" s="276">
        <v>142112.54999999999</v>
      </c>
      <c r="G37" s="276">
        <v>142112.54999999999</v>
      </c>
      <c r="H37" s="253">
        <v>9904.4500000000116</v>
      </c>
    </row>
    <row r="38" spans="1:11" x14ac:dyDescent="0.25">
      <c r="A38" s="839">
        <v>3600</v>
      </c>
      <c r="B38" s="636" t="s">
        <v>1716</v>
      </c>
      <c r="C38" s="276">
        <v>349995</v>
      </c>
      <c r="D38" s="276">
        <v>-279000</v>
      </c>
      <c r="E38" s="276">
        <v>70995</v>
      </c>
      <c r="F38" s="276">
        <v>59999.99</v>
      </c>
      <c r="G38" s="276">
        <v>59999.99</v>
      </c>
      <c r="H38" s="253">
        <v>10995.010000000002</v>
      </c>
    </row>
    <row r="39" spans="1:11" x14ac:dyDescent="0.25">
      <c r="A39" s="839">
        <v>3700</v>
      </c>
      <c r="B39" s="636" t="s">
        <v>1717</v>
      </c>
      <c r="C39" s="276">
        <v>15003</v>
      </c>
      <c r="D39" s="276">
        <v>-3000</v>
      </c>
      <c r="E39" s="276">
        <v>12003</v>
      </c>
      <c r="F39" s="276">
        <v>7781.79</v>
      </c>
      <c r="G39" s="276">
        <v>7781.79</v>
      </c>
      <c r="H39" s="253">
        <v>4221.21</v>
      </c>
    </row>
    <row r="40" spans="1:11" x14ac:dyDescent="0.25">
      <c r="A40" s="839">
        <v>3800</v>
      </c>
      <c r="B40" s="636" t="s">
        <v>1515</v>
      </c>
      <c r="C40" s="276">
        <v>3554585</v>
      </c>
      <c r="D40" s="276">
        <v>725860</v>
      </c>
      <c r="E40" s="276">
        <v>4280445</v>
      </c>
      <c r="F40" s="276">
        <v>4200461.6100000003</v>
      </c>
      <c r="G40" s="276">
        <v>4200461.6100000003</v>
      </c>
      <c r="H40" s="253">
        <v>79983.389999999665</v>
      </c>
    </row>
    <row r="41" spans="1:11" x14ac:dyDescent="0.25">
      <c r="A41" s="839">
        <v>3900</v>
      </c>
      <c r="B41" s="636" t="s">
        <v>1718</v>
      </c>
      <c r="C41" s="276">
        <v>15000</v>
      </c>
      <c r="D41" s="276">
        <v>6000</v>
      </c>
      <c r="E41" s="276">
        <v>21000</v>
      </c>
      <c r="F41" s="276">
        <v>15487</v>
      </c>
      <c r="G41" s="276">
        <v>15487</v>
      </c>
      <c r="H41" s="253">
        <v>5513</v>
      </c>
    </row>
    <row r="42" spans="1:11" x14ac:dyDescent="0.25">
      <c r="B42" s="635"/>
      <c r="C42" s="277"/>
      <c r="D42" s="277"/>
      <c r="E42" s="277"/>
      <c r="F42" s="277"/>
      <c r="G42" s="277"/>
      <c r="H42" s="254"/>
    </row>
    <row r="43" spans="1:11" x14ac:dyDescent="0.25">
      <c r="B43" s="639" t="s">
        <v>149</v>
      </c>
      <c r="C43" s="794">
        <v>0</v>
      </c>
      <c r="D43" s="794">
        <v>0</v>
      </c>
      <c r="E43" s="794">
        <v>0</v>
      </c>
      <c r="F43" s="794">
        <v>0</v>
      </c>
      <c r="G43" s="794">
        <v>0</v>
      </c>
      <c r="H43" s="640">
        <v>0</v>
      </c>
    </row>
    <row r="44" spans="1:11" x14ac:dyDescent="0.25">
      <c r="B44" s="636" t="s">
        <v>1623</v>
      </c>
      <c r="C44" s="276">
        <v>0</v>
      </c>
      <c r="D44" s="276">
        <v>0</v>
      </c>
      <c r="E44" s="276">
        <v>0</v>
      </c>
      <c r="F44" s="276">
        <v>0</v>
      </c>
      <c r="G44" s="276">
        <v>0</v>
      </c>
      <c r="H44" s="253">
        <v>0</v>
      </c>
    </row>
    <row r="45" spans="1:11" x14ac:dyDescent="0.25">
      <c r="B45" s="636" t="s">
        <v>1624</v>
      </c>
      <c r="C45" s="276">
        <v>0</v>
      </c>
      <c r="D45" s="276">
        <v>0</v>
      </c>
      <c r="E45" s="276">
        <v>0</v>
      </c>
      <c r="F45" s="276">
        <v>0</v>
      </c>
      <c r="G45" s="276">
        <v>0</v>
      </c>
      <c r="H45" s="253">
        <v>0</v>
      </c>
    </row>
    <row r="46" spans="1:11" x14ac:dyDescent="0.25">
      <c r="B46" s="636" t="s">
        <v>1625</v>
      </c>
      <c r="C46" s="276">
        <v>0</v>
      </c>
      <c r="D46" s="276">
        <v>0</v>
      </c>
      <c r="E46" s="276">
        <v>0</v>
      </c>
      <c r="F46" s="276">
        <v>0</v>
      </c>
      <c r="G46" s="276">
        <v>0</v>
      </c>
      <c r="H46" s="253">
        <v>0</v>
      </c>
    </row>
    <row r="47" spans="1:11" x14ac:dyDescent="0.25">
      <c r="B47" s="636" t="s">
        <v>1626</v>
      </c>
      <c r="C47" s="276">
        <v>0</v>
      </c>
      <c r="D47" s="276">
        <v>0</v>
      </c>
      <c r="E47" s="276">
        <v>0</v>
      </c>
      <c r="F47" s="276">
        <v>0</v>
      </c>
      <c r="G47" s="276">
        <v>0</v>
      </c>
      <c r="H47" s="253">
        <v>0</v>
      </c>
    </row>
    <row r="48" spans="1:11" x14ac:dyDescent="0.25">
      <c r="B48" s="636" t="s">
        <v>1627</v>
      </c>
      <c r="C48" s="276">
        <v>0</v>
      </c>
      <c r="D48" s="276">
        <v>0</v>
      </c>
      <c r="E48" s="276">
        <v>0</v>
      </c>
      <c r="F48" s="276">
        <v>0</v>
      </c>
      <c r="G48" s="276">
        <v>0</v>
      </c>
      <c r="H48" s="253">
        <v>0</v>
      </c>
    </row>
    <row r="49" spans="1:8" x14ac:dyDescent="0.25">
      <c r="B49" s="636" t="s">
        <v>1719</v>
      </c>
      <c r="C49" s="276">
        <v>0</v>
      </c>
      <c r="D49" s="276">
        <v>0</v>
      </c>
      <c r="E49" s="276">
        <v>0</v>
      </c>
      <c r="F49" s="276">
        <v>0</v>
      </c>
      <c r="G49" s="276">
        <v>0</v>
      </c>
      <c r="H49" s="253">
        <v>0</v>
      </c>
    </row>
    <row r="50" spans="1:8" x14ac:dyDescent="0.25">
      <c r="B50" s="636" t="s">
        <v>1629</v>
      </c>
      <c r="C50" s="276">
        <v>0</v>
      </c>
      <c r="D50" s="276">
        <v>0</v>
      </c>
      <c r="E50" s="276">
        <v>0</v>
      </c>
      <c r="F50" s="276">
        <v>0</v>
      </c>
      <c r="G50" s="276">
        <v>0</v>
      </c>
      <c r="H50" s="253">
        <v>0</v>
      </c>
    </row>
    <row r="51" spans="1:8" x14ac:dyDescent="0.25">
      <c r="B51" s="636" t="s">
        <v>1630</v>
      </c>
      <c r="C51" s="276">
        <v>0</v>
      </c>
      <c r="D51" s="276">
        <v>0</v>
      </c>
      <c r="E51" s="276">
        <v>0</v>
      </c>
      <c r="F51" s="276">
        <v>0</v>
      </c>
      <c r="G51" s="276">
        <v>0</v>
      </c>
      <c r="H51" s="253">
        <v>0</v>
      </c>
    </row>
    <row r="52" spans="1:8" x14ac:dyDescent="0.25">
      <c r="B52" s="636" t="s">
        <v>1631</v>
      </c>
      <c r="C52" s="276">
        <v>0</v>
      </c>
      <c r="D52" s="276">
        <v>0</v>
      </c>
      <c r="E52" s="276">
        <v>0</v>
      </c>
      <c r="F52" s="276">
        <v>0</v>
      </c>
      <c r="G52" s="276">
        <v>0</v>
      </c>
      <c r="H52" s="253">
        <v>0</v>
      </c>
    </row>
    <row r="53" spans="1:8" x14ac:dyDescent="0.25">
      <c r="B53" s="635"/>
      <c r="C53" s="277"/>
      <c r="D53" s="277"/>
      <c r="E53" s="277"/>
      <c r="F53" s="277"/>
      <c r="G53" s="277"/>
      <c r="H53" s="254"/>
    </row>
    <row r="54" spans="1:8" x14ac:dyDescent="0.25">
      <c r="B54" s="639" t="s">
        <v>156</v>
      </c>
      <c r="C54" s="794">
        <v>96000</v>
      </c>
      <c r="D54" s="794">
        <v>-47000</v>
      </c>
      <c r="E54" s="794">
        <v>49000</v>
      </c>
      <c r="F54" s="794">
        <v>0</v>
      </c>
      <c r="G54" s="794">
        <v>0</v>
      </c>
      <c r="H54" s="640">
        <v>49000</v>
      </c>
    </row>
    <row r="55" spans="1:8" x14ac:dyDescent="0.25">
      <c r="A55" s="839">
        <v>5100</v>
      </c>
      <c r="B55" s="636" t="s">
        <v>1720</v>
      </c>
      <c r="C55" s="276">
        <v>12000</v>
      </c>
      <c r="D55" s="276">
        <v>-6000</v>
      </c>
      <c r="E55" s="276">
        <v>6000</v>
      </c>
      <c r="F55" s="276">
        <v>0</v>
      </c>
      <c r="G55" s="276">
        <v>0</v>
      </c>
      <c r="H55" s="253">
        <v>6000</v>
      </c>
    </row>
    <row r="56" spans="1:8" x14ac:dyDescent="0.25">
      <c r="A56" s="839">
        <v>5200</v>
      </c>
      <c r="B56" s="636" t="s">
        <v>1721</v>
      </c>
      <c r="C56" s="276">
        <v>57996</v>
      </c>
      <c r="D56" s="276">
        <v>-28000</v>
      </c>
      <c r="E56" s="276">
        <v>29996</v>
      </c>
      <c r="F56" s="276">
        <v>0</v>
      </c>
      <c r="G56" s="276">
        <v>0</v>
      </c>
      <c r="H56" s="253">
        <v>29996</v>
      </c>
    </row>
    <row r="57" spans="1:8" x14ac:dyDescent="0.25">
      <c r="A57" s="839">
        <v>5300</v>
      </c>
      <c r="B57" s="636" t="s">
        <v>1722</v>
      </c>
      <c r="C57" s="276">
        <v>0</v>
      </c>
      <c r="D57" s="276">
        <v>0</v>
      </c>
      <c r="E57" s="276">
        <v>0</v>
      </c>
      <c r="F57" s="276">
        <v>0</v>
      </c>
      <c r="G57" s="276">
        <v>0</v>
      </c>
      <c r="H57" s="253">
        <v>0</v>
      </c>
    </row>
    <row r="58" spans="1:8" x14ac:dyDescent="0.25">
      <c r="A58" s="839">
        <v>5400</v>
      </c>
      <c r="B58" s="636" t="s">
        <v>1723</v>
      </c>
      <c r="C58" s="276">
        <v>26004</v>
      </c>
      <c r="D58" s="276">
        <v>-13000</v>
      </c>
      <c r="E58" s="276">
        <v>13004</v>
      </c>
      <c r="F58" s="276">
        <v>0</v>
      </c>
      <c r="G58" s="276">
        <v>0</v>
      </c>
      <c r="H58" s="253">
        <v>13004</v>
      </c>
    </row>
    <row r="59" spans="1:8" x14ac:dyDescent="0.25">
      <c r="A59" s="839">
        <v>5500</v>
      </c>
      <c r="B59" s="636" t="s">
        <v>1724</v>
      </c>
      <c r="C59" s="276">
        <v>0</v>
      </c>
      <c r="D59" s="276">
        <v>0</v>
      </c>
      <c r="E59" s="276">
        <v>0</v>
      </c>
      <c r="F59" s="276">
        <v>0</v>
      </c>
      <c r="G59" s="276">
        <v>0</v>
      </c>
      <c r="H59" s="253">
        <v>0</v>
      </c>
    </row>
    <row r="60" spans="1:8" x14ac:dyDescent="0.25">
      <c r="B60" s="636" t="s">
        <v>1725</v>
      </c>
      <c r="C60" s="276">
        <v>0</v>
      </c>
      <c r="D60" s="276">
        <v>0</v>
      </c>
      <c r="E60" s="276">
        <v>0</v>
      </c>
      <c r="F60" s="276">
        <v>0</v>
      </c>
      <c r="G60" s="276">
        <v>0</v>
      </c>
      <c r="H60" s="253">
        <v>0</v>
      </c>
    </row>
    <row r="61" spans="1:8" x14ac:dyDescent="0.25">
      <c r="B61" s="636" t="s">
        <v>1726</v>
      </c>
      <c r="C61" s="276">
        <v>0</v>
      </c>
      <c r="D61" s="276">
        <v>0</v>
      </c>
      <c r="E61" s="276">
        <v>0</v>
      </c>
      <c r="F61" s="276">
        <v>0</v>
      </c>
      <c r="G61" s="276">
        <v>0</v>
      </c>
      <c r="H61" s="253">
        <v>0</v>
      </c>
    </row>
    <row r="62" spans="1:8" x14ac:dyDescent="0.25">
      <c r="B62" s="636" t="s">
        <v>1727</v>
      </c>
      <c r="C62" s="276">
        <v>0</v>
      </c>
      <c r="D62" s="276">
        <v>0</v>
      </c>
      <c r="E62" s="276">
        <v>0</v>
      </c>
      <c r="F62" s="276">
        <v>0</v>
      </c>
      <c r="G62" s="276">
        <v>0</v>
      </c>
      <c r="H62" s="253">
        <v>0</v>
      </c>
    </row>
    <row r="63" spans="1:8" x14ac:dyDescent="0.25">
      <c r="B63" s="636" t="s">
        <v>1555</v>
      </c>
      <c r="C63" s="276">
        <v>0</v>
      </c>
      <c r="D63" s="276">
        <v>0</v>
      </c>
      <c r="E63" s="276">
        <v>0</v>
      </c>
      <c r="F63" s="276">
        <v>0</v>
      </c>
      <c r="G63" s="276">
        <v>0</v>
      </c>
      <c r="H63" s="253">
        <v>0</v>
      </c>
    </row>
    <row r="64" spans="1:8" x14ac:dyDescent="0.25">
      <c r="B64" s="635"/>
      <c r="C64" s="277"/>
      <c r="D64" s="277"/>
      <c r="E64" s="277"/>
      <c r="F64" s="277"/>
      <c r="G64" s="277"/>
      <c r="H64" s="254"/>
    </row>
    <row r="65" spans="2:9" x14ac:dyDescent="0.25">
      <c r="B65" s="639" t="s">
        <v>1647</v>
      </c>
      <c r="C65" s="794">
        <v>0</v>
      </c>
      <c r="D65" s="794">
        <v>0</v>
      </c>
      <c r="E65" s="794">
        <v>0</v>
      </c>
      <c r="F65" s="794">
        <v>0</v>
      </c>
      <c r="G65" s="794">
        <v>0</v>
      </c>
      <c r="H65" s="640">
        <v>0</v>
      </c>
    </row>
    <row r="66" spans="2:9" x14ac:dyDescent="0.25">
      <c r="B66" s="636" t="s">
        <v>1728</v>
      </c>
      <c r="C66" s="276">
        <v>0</v>
      </c>
      <c r="D66" s="276">
        <v>0</v>
      </c>
      <c r="E66" s="276">
        <v>0</v>
      </c>
      <c r="F66" s="276">
        <v>0</v>
      </c>
      <c r="G66" s="276">
        <v>0</v>
      </c>
      <c r="H66" s="253">
        <v>0</v>
      </c>
    </row>
    <row r="67" spans="2:9" x14ac:dyDescent="0.25">
      <c r="B67" s="636" t="s">
        <v>1729</v>
      </c>
      <c r="C67" s="276">
        <v>0</v>
      </c>
      <c r="D67" s="276">
        <v>0</v>
      </c>
      <c r="E67" s="276">
        <v>0</v>
      </c>
      <c r="F67" s="276">
        <v>0</v>
      </c>
      <c r="G67" s="276">
        <v>0</v>
      </c>
      <c r="H67" s="253">
        <v>0</v>
      </c>
    </row>
    <row r="68" spans="2:9" x14ac:dyDescent="0.25">
      <c r="B68" s="636" t="s">
        <v>1730</v>
      </c>
      <c r="C68" s="276">
        <v>0</v>
      </c>
      <c r="D68" s="276">
        <v>0</v>
      </c>
      <c r="E68" s="276">
        <v>0</v>
      </c>
      <c r="F68" s="276">
        <v>0</v>
      </c>
      <c r="G68" s="276">
        <v>0</v>
      </c>
      <c r="H68" s="253">
        <v>0</v>
      </c>
    </row>
    <row r="69" spans="2:9" ht="15.75" x14ac:dyDescent="0.25">
      <c r="B69" s="635"/>
      <c r="C69" s="277"/>
      <c r="D69" s="277"/>
      <c r="E69" s="277"/>
      <c r="F69" s="277"/>
      <c r="G69" s="277"/>
      <c r="H69" s="254"/>
      <c r="I69" s="183"/>
    </row>
    <row r="70" spans="2:9" x14ac:dyDescent="0.25">
      <c r="B70" s="639" t="s">
        <v>1731</v>
      </c>
      <c r="C70" s="794">
        <v>0</v>
      </c>
      <c r="D70" s="794">
        <v>0</v>
      </c>
      <c r="E70" s="794">
        <v>0</v>
      </c>
      <c r="F70" s="794">
        <v>0</v>
      </c>
      <c r="G70" s="794">
        <v>0</v>
      </c>
      <c r="H70" s="640">
        <v>0</v>
      </c>
    </row>
    <row r="71" spans="2:9" x14ac:dyDescent="0.25">
      <c r="B71" s="636" t="s">
        <v>1732</v>
      </c>
      <c r="C71" s="276">
        <v>0</v>
      </c>
      <c r="D71" s="276">
        <v>0</v>
      </c>
      <c r="E71" s="276">
        <v>0</v>
      </c>
      <c r="F71" s="276">
        <v>0</v>
      </c>
      <c r="G71" s="276">
        <v>0</v>
      </c>
      <c r="H71" s="253">
        <v>0</v>
      </c>
    </row>
    <row r="72" spans="2:9" x14ac:dyDescent="0.25">
      <c r="B72" s="636" t="s">
        <v>1733</v>
      </c>
      <c r="C72" s="276">
        <v>0</v>
      </c>
      <c r="D72" s="276">
        <v>0</v>
      </c>
      <c r="E72" s="276">
        <v>0</v>
      </c>
      <c r="F72" s="276">
        <v>0</v>
      </c>
      <c r="G72" s="276">
        <v>0</v>
      </c>
      <c r="H72" s="253">
        <v>0</v>
      </c>
    </row>
    <row r="73" spans="2:9" x14ac:dyDescent="0.25">
      <c r="B73" s="636" t="s">
        <v>1734</v>
      </c>
      <c r="C73" s="276">
        <v>0</v>
      </c>
      <c r="D73" s="276">
        <v>0</v>
      </c>
      <c r="E73" s="276">
        <v>0</v>
      </c>
      <c r="F73" s="276">
        <v>0</v>
      </c>
      <c r="G73" s="276">
        <v>0</v>
      </c>
      <c r="H73" s="253">
        <v>0</v>
      </c>
    </row>
    <row r="74" spans="2:9" x14ac:dyDescent="0.25">
      <c r="B74" s="636" t="s">
        <v>1735</v>
      </c>
      <c r="C74" s="276">
        <v>0</v>
      </c>
      <c r="D74" s="276">
        <v>0</v>
      </c>
      <c r="E74" s="276">
        <v>0</v>
      </c>
      <c r="F74" s="276">
        <v>0</v>
      </c>
      <c r="G74" s="276">
        <v>0</v>
      </c>
      <c r="H74" s="253">
        <v>0</v>
      </c>
    </row>
    <row r="75" spans="2:9" x14ac:dyDescent="0.25">
      <c r="B75" s="636" t="s">
        <v>1736</v>
      </c>
      <c r="C75" s="276">
        <v>0</v>
      </c>
      <c r="D75" s="276">
        <v>0</v>
      </c>
      <c r="E75" s="276">
        <v>0</v>
      </c>
      <c r="F75" s="276">
        <v>0</v>
      </c>
      <c r="G75" s="276">
        <v>0</v>
      </c>
      <c r="H75" s="253">
        <v>0</v>
      </c>
    </row>
    <row r="76" spans="2:9" x14ac:dyDescent="0.25">
      <c r="B76" s="636" t="s">
        <v>1737</v>
      </c>
      <c r="C76" s="276">
        <v>0</v>
      </c>
      <c r="D76" s="276">
        <v>0</v>
      </c>
      <c r="E76" s="276">
        <v>0</v>
      </c>
      <c r="F76" s="276">
        <v>0</v>
      </c>
      <c r="G76" s="276">
        <v>0</v>
      </c>
      <c r="H76" s="253">
        <v>0</v>
      </c>
    </row>
    <row r="77" spans="2:9" x14ac:dyDescent="0.25">
      <c r="B77" s="636" t="s">
        <v>1738</v>
      </c>
      <c r="C77" s="276">
        <v>0</v>
      </c>
      <c r="D77" s="276">
        <v>0</v>
      </c>
      <c r="E77" s="276">
        <v>0</v>
      </c>
      <c r="F77" s="276">
        <v>0</v>
      </c>
      <c r="G77" s="276">
        <v>0</v>
      </c>
      <c r="H77" s="253">
        <v>0</v>
      </c>
    </row>
    <row r="78" spans="2:9" x14ac:dyDescent="0.25">
      <c r="B78" s="635"/>
      <c r="C78" s="277"/>
      <c r="D78" s="277"/>
      <c r="E78" s="277"/>
      <c r="F78" s="277"/>
      <c r="G78" s="277"/>
      <c r="H78" s="254"/>
    </row>
    <row r="79" spans="2:9" x14ac:dyDescent="0.25">
      <c r="B79" s="639" t="s">
        <v>84</v>
      </c>
      <c r="C79" s="794">
        <v>0</v>
      </c>
      <c r="D79" s="794">
        <v>0</v>
      </c>
      <c r="E79" s="794">
        <v>0</v>
      </c>
      <c r="F79" s="794">
        <v>0</v>
      </c>
      <c r="G79" s="794">
        <v>0</v>
      </c>
      <c r="H79" s="640">
        <v>0</v>
      </c>
    </row>
    <row r="80" spans="2:9" x14ac:dyDescent="0.25">
      <c r="B80" s="636" t="s">
        <v>1632</v>
      </c>
      <c r="C80" s="276">
        <v>0</v>
      </c>
      <c r="D80" s="276">
        <v>0</v>
      </c>
      <c r="E80" s="276">
        <v>0</v>
      </c>
      <c r="F80" s="276">
        <v>0</v>
      </c>
      <c r="G80" s="276">
        <v>0</v>
      </c>
      <c r="H80" s="253">
        <v>0</v>
      </c>
    </row>
    <row r="81" spans="2:8" x14ac:dyDescent="0.25">
      <c r="B81" s="636" t="s">
        <v>24</v>
      </c>
      <c r="C81" s="276">
        <v>0</v>
      </c>
      <c r="D81" s="276">
        <v>0</v>
      </c>
      <c r="E81" s="276">
        <v>0</v>
      </c>
      <c r="F81" s="276">
        <v>0</v>
      </c>
      <c r="G81" s="276">
        <v>0</v>
      </c>
      <c r="H81" s="253">
        <v>0</v>
      </c>
    </row>
    <row r="82" spans="2:8" x14ac:dyDescent="0.25">
      <c r="B82" s="636" t="s">
        <v>1633</v>
      </c>
      <c r="C82" s="276">
        <v>0</v>
      </c>
      <c r="D82" s="276">
        <v>0</v>
      </c>
      <c r="E82" s="276">
        <v>0</v>
      </c>
      <c r="F82" s="276">
        <v>0</v>
      </c>
      <c r="G82" s="276">
        <v>0</v>
      </c>
      <c r="H82" s="253">
        <v>0</v>
      </c>
    </row>
    <row r="83" spans="2:8" x14ac:dyDescent="0.25">
      <c r="B83" s="635"/>
      <c r="C83" s="277"/>
      <c r="D83" s="277"/>
      <c r="E83" s="277"/>
      <c r="F83" s="277"/>
      <c r="G83" s="277"/>
      <c r="H83" s="254"/>
    </row>
    <row r="84" spans="2:8" x14ac:dyDescent="0.25">
      <c r="B84" s="639" t="s">
        <v>1739</v>
      </c>
      <c r="C84" s="794">
        <v>0</v>
      </c>
      <c r="D84" s="794">
        <v>0</v>
      </c>
      <c r="E84" s="794">
        <v>0</v>
      </c>
      <c r="F84" s="794">
        <v>0</v>
      </c>
      <c r="G84" s="794">
        <v>0</v>
      </c>
      <c r="H84" s="640">
        <v>0</v>
      </c>
    </row>
    <row r="85" spans="2:8" x14ac:dyDescent="0.25">
      <c r="B85" s="636" t="s">
        <v>1740</v>
      </c>
      <c r="C85" s="276">
        <v>0</v>
      </c>
      <c r="D85" s="276">
        <v>0</v>
      </c>
      <c r="E85" s="276">
        <v>0</v>
      </c>
      <c r="F85" s="276">
        <v>0</v>
      </c>
      <c r="G85" s="276">
        <v>0</v>
      </c>
      <c r="H85" s="253">
        <v>0</v>
      </c>
    </row>
    <row r="86" spans="2:8" x14ac:dyDescent="0.25">
      <c r="B86" s="636" t="s">
        <v>1635</v>
      </c>
      <c r="C86" s="276">
        <v>0</v>
      </c>
      <c r="D86" s="276">
        <v>0</v>
      </c>
      <c r="E86" s="276">
        <v>0</v>
      </c>
      <c r="F86" s="276">
        <v>0</v>
      </c>
      <c r="G86" s="276">
        <v>0</v>
      </c>
      <c r="H86" s="253">
        <v>0</v>
      </c>
    </row>
    <row r="87" spans="2:8" x14ac:dyDescent="0.25">
      <c r="B87" s="636" t="s">
        <v>1636</v>
      </c>
      <c r="C87" s="276">
        <v>0</v>
      </c>
      <c r="D87" s="276">
        <v>0</v>
      </c>
      <c r="E87" s="276">
        <v>0</v>
      </c>
      <c r="F87" s="276">
        <v>0</v>
      </c>
      <c r="G87" s="276">
        <v>0</v>
      </c>
      <c r="H87" s="253">
        <v>0</v>
      </c>
    </row>
    <row r="88" spans="2:8" x14ac:dyDescent="0.25">
      <c r="B88" s="636" t="s">
        <v>1637</v>
      </c>
      <c r="C88" s="276">
        <v>0</v>
      </c>
      <c r="D88" s="276">
        <v>0</v>
      </c>
      <c r="E88" s="276">
        <v>0</v>
      </c>
      <c r="F88" s="276">
        <v>0</v>
      </c>
      <c r="G88" s="276">
        <v>0</v>
      </c>
      <c r="H88" s="253">
        <v>0</v>
      </c>
    </row>
    <row r="89" spans="2:8" x14ac:dyDescent="0.25">
      <c r="B89" s="636" t="s">
        <v>1638</v>
      </c>
      <c r="C89" s="276">
        <v>0</v>
      </c>
      <c r="D89" s="276">
        <v>0</v>
      </c>
      <c r="E89" s="276">
        <v>0</v>
      </c>
      <c r="F89" s="276">
        <v>0</v>
      </c>
      <c r="G89" s="276">
        <v>0</v>
      </c>
      <c r="H89" s="253">
        <v>0</v>
      </c>
    </row>
    <row r="90" spans="2:8" x14ac:dyDescent="0.25">
      <c r="B90" s="636" t="s">
        <v>1639</v>
      </c>
      <c r="C90" s="276">
        <v>0</v>
      </c>
      <c r="D90" s="276">
        <v>0</v>
      </c>
      <c r="E90" s="276">
        <v>0</v>
      </c>
      <c r="F90" s="276">
        <v>0</v>
      </c>
      <c r="G90" s="276">
        <v>0</v>
      </c>
      <c r="H90" s="253">
        <v>0</v>
      </c>
    </row>
    <row r="91" spans="2:8" x14ac:dyDescent="0.25">
      <c r="B91" s="636" t="s">
        <v>1741</v>
      </c>
      <c r="C91" s="276">
        <v>0</v>
      </c>
      <c r="D91" s="276">
        <v>0</v>
      </c>
      <c r="E91" s="276">
        <v>0</v>
      </c>
      <c r="F91" s="276">
        <v>0</v>
      </c>
      <c r="G91" s="276">
        <v>0</v>
      </c>
      <c r="H91" s="253">
        <v>0</v>
      </c>
    </row>
    <row r="92" spans="2:8" x14ac:dyDescent="0.25">
      <c r="B92" s="635"/>
      <c r="C92" s="277"/>
      <c r="D92" s="277"/>
      <c r="E92" s="277"/>
      <c r="F92" s="277"/>
      <c r="G92" s="277"/>
      <c r="H92" s="706"/>
    </row>
    <row r="93" spans="2:8" x14ac:dyDescent="0.25">
      <c r="B93" s="687" t="s">
        <v>1742</v>
      </c>
      <c r="C93" s="842">
        <f>+C84+C79+C70+C65+C54+C43+C32+C21+C12</f>
        <v>6594219</v>
      </c>
      <c r="D93" s="842">
        <f>+D84+D79+D70+D65+D54+D43+D32+D21+D12</f>
        <v>0</v>
      </c>
      <c r="E93" s="842">
        <f t="shared" ref="E93:H93" si="0">+E84+E79+E70+E65+E54+E43+E32+E21+E12</f>
        <v>6594219</v>
      </c>
      <c r="F93" s="842">
        <f t="shared" si="0"/>
        <v>6071841.04</v>
      </c>
      <c r="G93" s="842">
        <f t="shared" si="0"/>
        <v>6071841.04</v>
      </c>
      <c r="H93" s="843">
        <f t="shared" si="0"/>
        <v>522377.9599999999</v>
      </c>
    </row>
    <row r="94" spans="2:8" x14ac:dyDescent="0.25">
      <c r="C94" s="592"/>
      <c r="G94" s="595"/>
    </row>
    <row r="95" spans="2:8" x14ac:dyDescent="0.25">
      <c r="B95" s="955" t="s">
        <v>31</v>
      </c>
      <c r="C95" s="955"/>
      <c r="D95" s="955"/>
      <c r="E95" s="955"/>
      <c r="F95" s="955"/>
      <c r="G95" s="955"/>
      <c r="H95" s="955"/>
    </row>
    <row r="96" spans="2:8" x14ac:dyDescent="0.25">
      <c r="B96" s="955"/>
      <c r="C96" s="955"/>
      <c r="D96" s="955"/>
      <c r="E96" s="955"/>
      <c r="F96" s="955"/>
      <c r="G96" s="955"/>
      <c r="H96" s="955"/>
    </row>
    <row r="97" spans="1:10" ht="15.75" x14ac:dyDescent="0.25">
      <c r="F97" s="285"/>
      <c r="G97" s="595"/>
    </row>
    <row r="98" spans="1:10" x14ac:dyDescent="0.25">
      <c r="F98" s="610"/>
      <c r="G98" s="595"/>
    </row>
    <row r="99" spans="1:10" x14ac:dyDescent="0.25">
      <c r="H99" s="595"/>
    </row>
    <row r="101" spans="1:10" s="118" customFormat="1" ht="18" x14ac:dyDescent="0.25">
      <c r="A101" s="840"/>
      <c r="B101" s="815" t="s">
        <v>2478</v>
      </c>
      <c r="C101" s="815"/>
      <c r="D101" s="816"/>
      <c r="E101" s="972" t="s">
        <v>2479</v>
      </c>
      <c r="F101" s="972"/>
      <c r="G101" s="972"/>
      <c r="H101" s="239"/>
      <c r="J101" s="795"/>
    </row>
    <row r="102" spans="1:10" s="118" customFormat="1" ht="18" x14ac:dyDescent="0.25">
      <c r="A102" s="840"/>
      <c r="B102" s="616" t="s">
        <v>2356</v>
      </c>
      <c r="C102" s="637"/>
      <c r="D102" s="228"/>
      <c r="E102" s="952" t="s">
        <v>2480</v>
      </c>
      <c r="F102" s="952"/>
      <c r="G102" s="952"/>
      <c r="H102" s="240"/>
      <c r="J102" s="795"/>
    </row>
  </sheetData>
  <mergeCells count="14">
    <mergeCell ref="E101:G101"/>
    <mergeCell ref="E102:G102"/>
    <mergeCell ref="B95:H96"/>
    <mergeCell ref="B1:H1"/>
    <mergeCell ref="B2:H2"/>
    <mergeCell ref="B3:H3"/>
    <mergeCell ref="B8:B11"/>
    <mergeCell ref="C8:G8"/>
    <mergeCell ref="H8:H9"/>
    <mergeCell ref="C9:C10"/>
    <mergeCell ref="D9:D10"/>
    <mergeCell ref="E9:E10"/>
    <mergeCell ref="F9:F10"/>
    <mergeCell ref="G9:G10"/>
  </mergeCells>
  <printOptions horizontalCentered="1"/>
  <pageMargins left="0.39370078740157483" right="0.39370078740157483" top="0.39370078740157483" bottom="0.39370078740157483" header="0" footer="0"/>
  <pageSetup scale="55" fitToHeight="0" orientation="landscape" r:id="rId1"/>
  <headerFooter alignWithMargins="0">
    <oddFooter>Página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92D050"/>
    <pageSetUpPr fitToPage="1"/>
  </sheetPr>
  <dimension ref="A1:I35"/>
  <sheetViews>
    <sheetView topLeftCell="A4" workbookViewId="0">
      <selection activeCell="A36" sqref="A36"/>
    </sheetView>
  </sheetViews>
  <sheetFormatPr baseColWidth="10" defaultColWidth="11.42578125" defaultRowHeight="14.25" x14ac:dyDescent="0.2"/>
  <cols>
    <col min="1" max="1" width="26" style="249" customWidth="1"/>
    <col min="2" max="2" width="25" style="249" customWidth="1"/>
    <col min="3" max="3" width="15.42578125" style="249" customWidth="1"/>
    <col min="4" max="4" width="21.28515625" style="249" customWidth="1"/>
    <col min="5" max="5" width="13.42578125" style="249" customWidth="1"/>
    <col min="6" max="6" width="14.7109375" style="249" customWidth="1"/>
    <col min="7" max="16384" width="11.42578125" style="8"/>
  </cols>
  <sheetData>
    <row r="1" spans="1:6" ht="15.75" x14ac:dyDescent="0.25">
      <c r="A1" s="8"/>
      <c r="B1" s="950" t="s">
        <v>425</v>
      </c>
      <c r="C1" s="950"/>
      <c r="D1" s="950"/>
      <c r="E1" s="8"/>
      <c r="F1" s="8"/>
    </row>
    <row r="2" spans="1:6" x14ac:dyDescent="0.2">
      <c r="A2" s="8"/>
      <c r="B2" s="8"/>
      <c r="C2" s="8"/>
      <c r="D2" s="8"/>
      <c r="E2" s="8"/>
      <c r="F2" s="8"/>
    </row>
    <row r="3" spans="1:6" x14ac:dyDescent="0.2">
      <c r="A3" s="8"/>
      <c r="B3" s="8"/>
      <c r="C3" s="8"/>
      <c r="D3" s="8"/>
      <c r="E3" s="8"/>
      <c r="F3" s="8"/>
    </row>
    <row r="4" spans="1:6" ht="15.75" x14ac:dyDescent="0.2">
      <c r="A4" s="242" t="s">
        <v>2401</v>
      </c>
      <c r="B4" s="243"/>
      <c r="C4" s="244"/>
      <c r="D4" s="244"/>
      <c r="E4" s="244"/>
      <c r="F4" s="245"/>
    </row>
    <row r="5" spans="1:6" ht="15" x14ac:dyDescent="0.2">
      <c r="A5" s="251" t="s">
        <v>2410</v>
      </c>
      <c r="B5" s="243"/>
      <c r="C5" s="244"/>
      <c r="D5" s="244"/>
      <c r="E5" s="244"/>
      <c r="F5" s="245"/>
    </row>
    <row r="6" spans="1:6" ht="15.75" x14ac:dyDescent="0.2">
      <c r="A6" s="252" t="s">
        <v>2501</v>
      </c>
      <c r="B6" s="243"/>
      <c r="C6" s="244"/>
      <c r="D6" s="244"/>
      <c r="E6" s="244"/>
      <c r="F6" s="248" t="s">
        <v>426</v>
      </c>
    </row>
    <row r="7" spans="1:6" ht="15" thickBot="1" x14ac:dyDescent="0.25"/>
    <row r="8" spans="1:6" ht="16.5" thickBot="1" x14ac:dyDescent="0.3">
      <c r="A8" s="973" t="s">
        <v>427</v>
      </c>
      <c r="B8" s="974"/>
      <c r="C8" s="974"/>
      <c r="D8" s="974"/>
      <c r="E8" s="974"/>
      <c r="F8" s="975"/>
    </row>
    <row r="9" spans="1:6" x14ac:dyDescent="0.2">
      <c r="A9" s="976" t="s">
        <v>2519</v>
      </c>
      <c r="B9" s="977"/>
      <c r="C9" s="977"/>
      <c r="D9" s="977"/>
      <c r="E9" s="977"/>
      <c r="F9" s="978"/>
    </row>
    <row r="10" spans="1:6" x14ac:dyDescent="0.2">
      <c r="A10" s="979"/>
      <c r="B10" s="980"/>
      <c r="C10" s="980"/>
      <c r="D10" s="980"/>
      <c r="E10" s="980"/>
      <c r="F10" s="981"/>
    </row>
    <row r="11" spans="1:6" x14ac:dyDescent="0.2">
      <c r="A11" s="979"/>
      <c r="B11" s="980"/>
      <c r="C11" s="980"/>
      <c r="D11" s="980"/>
      <c r="E11" s="980"/>
      <c r="F11" s="981"/>
    </row>
    <row r="12" spans="1:6" x14ac:dyDescent="0.2">
      <c r="A12" s="979"/>
      <c r="B12" s="980"/>
      <c r="C12" s="980"/>
      <c r="D12" s="980"/>
      <c r="E12" s="980"/>
      <c r="F12" s="981"/>
    </row>
    <row r="13" spans="1:6" x14ac:dyDescent="0.2">
      <c r="A13" s="979"/>
      <c r="B13" s="980"/>
      <c r="C13" s="980"/>
      <c r="D13" s="980"/>
      <c r="E13" s="980"/>
      <c r="F13" s="981"/>
    </row>
    <row r="14" spans="1:6" x14ac:dyDescent="0.2">
      <c r="A14" s="979"/>
      <c r="B14" s="980"/>
      <c r="C14" s="980"/>
      <c r="D14" s="980"/>
      <c r="E14" s="980"/>
      <c r="F14" s="981"/>
    </row>
    <row r="15" spans="1:6" x14ac:dyDescent="0.2">
      <c r="A15" s="979"/>
      <c r="B15" s="980"/>
      <c r="C15" s="980"/>
      <c r="D15" s="980"/>
      <c r="E15" s="980"/>
      <c r="F15" s="981"/>
    </row>
    <row r="16" spans="1:6" x14ac:dyDescent="0.2">
      <c r="A16" s="979"/>
      <c r="B16" s="980"/>
      <c r="C16" s="980"/>
      <c r="D16" s="980"/>
      <c r="E16" s="980"/>
      <c r="F16" s="981"/>
    </row>
    <row r="17" spans="1:9" x14ac:dyDescent="0.2">
      <c r="A17" s="979"/>
      <c r="B17" s="980"/>
      <c r="C17" s="980"/>
      <c r="D17" s="980"/>
      <c r="E17" s="980"/>
      <c r="F17" s="981"/>
    </row>
    <row r="18" spans="1:9" x14ac:dyDescent="0.2">
      <c r="A18" s="979"/>
      <c r="B18" s="980"/>
      <c r="C18" s="980"/>
      <c r="D18" s="980"/>
      <c r="E18" s="980"/>
      <c r="F18" s="981"/>
    </row>
    <row r="19" spans="1:9" x14ac:dyDescent="0.2">
      <c r="A19" s="979"/>
      <c r="B19" s="980"/>
      <c r="C19" s="980"/>
      <c r="D19" s="980"/>
      <c r="E19" s="980"/>
      <c r="F19" s="981"/>
      <c r="I19" s="250"/>
    </row>
    <row r="20" spans="1:9" x14ac:dyDescent="0.2">
      <c r="A20" s="979"/>
      <c r="B20" s="980"/>
      <c r="C20" s="980"/>
      <c r="D20" s="980"/>
      <c r="E20" s="980"/>
      <c r="F20" s="981"/>
      <c r="I20" s="250"/>
    </row>
    <row r="21" spans="1:9" x14ac:dyDescent="0.2">
      <c r="A21" s="979"/>
      <c r="B21" s="980"/>
      <c r="C21" s="980"/>
      <c r="D21" s="980"/>
      <c r="E21" s="980"/>
      <c r="F21" s="981"/>
      <c r="I21" s="250"/>
    </row>
    <row r="22" spans="1:9" x14ac:dyDescent="0.2">
      <c r="A22" s="979"/>
      <c r="B22" s="980"/>
      <c r="C22" s="980"/>
      <c r="D22" s="980"/>
      <c r="E22" s="980"/>
      <c r="F22" s="981"/>
      <c r="I22" s="250"/>
    </row>
    <row r="23" spans="1:9" x14ac:dyDescent="0.2">
      <c r="A23" s="979"/>
      <c r="B23" s="980"/>
      <c r="C23" s="980"/>
      <c r="D23" s="980"/>
      <c r="E23" s="980"/>
      <c r="F23" s="981"/>
      <c r="I23" s="250"/>
    </row>
    <row r="24" spans="1:9" x14ac:dyDescent="0.2">
      <c r="A24" s="979"/>
      <c r="B24" s="980"/>
      <c r="C24" s="980"/>
      <c r="D24" s="980"/>
      <c r="E24" s="980"/>
      <c r="F24" s="981"/>
      <c r="I24" s="250"/>
    </row>
    <row r="25" spans="1:9" x14ac:dyDescent="0.2">
      <c r="A25" s="979"/>
      <c r="B25" s="980"/>
      <c r="C25" s="980"/>
      <c r="D25" s="980"/>
      <c r="E25" s="980"/>
      <c r="F25" s="981"/>
      <c r="I25" s="250"/>
    </row>
    <row r="26" spans="1:9" x14ac:dyDescent="0.2">
      <c r="A26" s="979"/>
      <c r="B26" s="980"/>
      <c r="C26" s="980"/>
      <c r="D26" s="980"/>
      <c r="E26" s="980"/>
      <c r="F26" s="981"/>
      <c r="I26" s="250"/>
    </row>
    <row r="27" spans="1:9" x14ac:dyDescent="0.2">
      <c r="A27" s="979"/>
      <c r="B27" s="980"/>
      <c r="C27" s="980"/>
      <c r="D27" s="980"/>
      <c r="E27" s="980"/>
      <c r="F27" s="981"/>
      <c r="I27" s="250"/>
    </row>
    <row r="28" spans="1:9" x14ac:dyDescent="0.2">
      <c r="A28" s="979"/>
      <c r="B28" s="980"/>
      <c r="C28" s="980"/>
      <c r="D28" s="980"/>
      <c r="E28" s="980"/>
      <c r="F28" s="981"/>
      <c r="I28" s="250"/>
    </row>
    <row r="29" spans="1:9" x14ac:dyDescent="0.2">
      <c r="A29" s="979"/>
      <c r="B29" s="980"/>
      <c r="C29" s="980"/>
      <c r="D29" s="980"/>
      <c r="E29" s="980"/>
      <c r="F29" s="981"/>
    </row>
    <row r="30" spans="1:9" x14ac:dyDescent="0.2">
      <c r="A30" s="979"/>
      <c r="B30" s="980"/>
      <c r="C30" s="980"/>
      <c r="D30" s="980"/>
      <c r="E30" s="980"/>
      <c r="F30" s="981"/>
    </row>
    <row r="31" spans="1:9" x14ac:dyDescent="0.2">
      <c r="A31" s="979"/>
      <c r="B31" s="980"/>
      <c r="C31" s="980"/>
      <c r="D31" s="980"/>
      <c r="E31" s="980"/>
      <c r="F31" s="981"/>
    </row>
    <row r="32" spans="1:9" x14ac:dyDescent="0.2">
      <c r="A32" s="979"/>
      <c r="B32" s="980"/>
      <c r="C32" s="980"/>
      <c r="D32" s="980"/>
      <c r="E32" s="980"/>
      <c r="F32" s="981"/>
    </row>
    <row r="33" spans="1:6" x14ac:dyDescent="0.2">
      <c r="A33" s="979"/>
      <c r="B33" s="980"/>
      <c r="C33" s="980"/>
      <c r="D33" s="980"/>
      <c r="E33" s="980"/>
      <c r="F33" s="981"/>
    </row>
    <row r="34" spans="1:6" x14ac:dyDescent="0.2">
      <c r="A34" s="979"/>
      <c r="B34" s="980"/>
      <c r="C34" s="980"/>
      <c r="D34" s="980"/>
      <c r="E34" s="980"/>
      <c r="F34" s="981"/>
    </row>
    <row r="35" spans="1:6" ht="15" thickBot="1" x14ac:dyDescent="0.25">
      <c r="A35" s="982"/>
      <c r="B35" s="983"/>
      <c r="C35" s="983"/>
      <c r="D35" s="983"/>
      <c r="E35" s="983"/>
      <c r="F35" s="984"/>
    </row>
  </sheetData>
  <mergeCells count="3">
    <mergeCell ref="B1:D1"/>
    <mergeCell ref="A8:F8"/>
    <mergeCell ref="A9:F35"/>
  </mergeCell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92D050"/>
    <pageSetUpPr fitToPage="1"/>
  </sheetPr>
  <dimension ref="A1:J24"/>
  <sheetViews>
    <sheetView workbookViewId="0">
      <selection activeCell="A3" sqref="A3"/>
    </sheetView>
  </sheetViews>
  <sheetFormatPr baseColWidth="10" defaultColWidth="11.42578125" defaultRowHeight="14.25" x14ac:dyDescent="0.2"/>
  <cols>
    <col min="1" max="1" width="9" style="8" customWidth="1"/>
    <col min="2" max="2" width="29.42578125" style="8" customWidth="1"/>
    <col min="3" max="3" width="17.42578125" style="8" customWidth="1"/>
    <col min="4" max="4" width="14.28515625" style="8" customWidth="1"/>
    <col min="5" max="5" width="19.42578125" style="8" customWidth="1"/>
    <col min="6" max="6" width="15" style="8" customWidth="1"/>
    <col min="7" max="7" width="14.85546875" style="8" customWidth="1"/>
    <col min="8" max="8" width="15.140625" style="8" customWidth="1"/>
    <col min="9" max="9" width="16.140625" style="8" customWidth="1"/>
    <col min="10" max="10" width="11.140625" style="8" customWidth="1"/>
    <col min="11" max="16384" width="11.42578125" style="8"/>
  </cols>
  <sheetData>
    <row r="1" spans="1:10" s="310" customFormat="1" ht="20.25" x14ac:dyDescent="0.2">
      <c r="A1" s="987" t="s">
        <v>428</v>
      </c>
      <c r="B1" s="987"/>
      <c r="C1" s="987"/>
      <c r="D1" s="987"/>
      <c r="E1" s="987"/>
      <c r="F1" s="987"/>
      <c r="G1" s="987"/>
      <c r="H1" s="987"/>
      <c r="I1" s="987"/>
      <c r="J1" s="987"/>
    </row>
    <row r="2" spans="1:10" s="310" customFormat="1" ht="18" x14ac:dyDescent="0.2">
      <c r="A2" s="988" t="s">
        <v>2497</v>
      </c>
      <c r="B2" s="989"/>
      <c r="C2" s="989"/>
      <c r="D2" s="989"/>
      <c r="E2" s="989"/>
      <c r="F2" s="989"/>
      <c r="G2" s="989"/>
      <c r="H2" s="989"/>
      <c r="I2" s="989"/>
      <c r="J2" s="989"/>
    </row>
    <row r="3" spans="1:10" s="310" customFormat="1" ht="18" x14ac:dyDescent="0.2">
      <c r="A3" s="325"/>
      <c r="B3" s="312"/>
      <c r="C3" s="312"/>
      <c r="D3" s="312"/>
      <c r="E3" s="312"/>
      <c r="F3" s="312"/>
      <c r="G3" s="312"/>
      <c r="H3" s="312"/>
      <c r="I3" s="312"/>
      <c r="J3" s="312"/>
    </row>
    <row r="4" spans="1:10" s="326" customFormat="1" ht="15.75" x14ac:dyDescent="0.2">
      <c r="A4" s="231"/>
      <c r="B4" s="324"/>
      <c r="C4" s="324"/>
      <c r="D4" s="324"/>
      <c r="E4" s="324"/>
      <c r="F4" s="324"/>
      <c r="G4" s="324"/>
      <c r="I4" s="324"/>
      <c r="J4" s="324" t="s">
        <v>903</v>
      </c>
    </row>
    <row r="5" spans="1:10" s="328" customFormat="1" ht="15.75" x14ac:dyDescent="0.2">
      <c r="A5" s="231" t="str">
        <f>'OP9'!B6</f>
        <v>ORGANISMO PARAMUNICIPAL:INSTITUTO DE FESTIVIDADES DE GUAYMAS</v>
      </c>
      <c r="B5" s="327"/>
      <c r="C5" s="327"/>
      <c r="D5" s="327"/>
      <c r="E5" s="327"/>
      <c r="F5" s="327"/>
      <c r="G5" s="327"/>
      <c r="H5" s="327"/>
      <c r="I5" s="327"/>
      <c r="J5" s="327"/>
    </row>
    <row r="6" spans="1:10" ht="18" x14ac:dyDescent="0.2">
      <c r="A6" s="311"/>
      <c r="B6" s="313"/>
      <c r="C6" s="313"/>
      <c r="D6" s="313"/>
      <c r="E6" s="313"/>
      <c r="F6" s="313"/>
      <c r="G6" s="313"/>
      <c r="H6" s="313"/>
      <c r="I6" s="313"/>
      <c r="J6" s="313"/>
    </row>
    <row r="7" spans="1:10" ht="18" x14ac:dyDescent="0.2">
      <c r="A7" s="311"/>
      <c r="B7" s="313"/>
      <c r="C7" s="313"/>
      <c r="D7" s="313"/>
      <c r="E7" s="313"/>
      <c r="F7" s="313"/>
      <c r="G7" s="313"/>
      <c r="H7" s="313"/>
      <c r="I7" s="313"/>
      <c r="J7" s="313"/>
    </row>
    <row r="8" spans="1:10" ht="15" customHeight="1" x14ac:dyDescent="0.2">
      <c r="A8" s="990" t="s">
        <v>3</v>
      </c>
      <c r="B8" s="990" t="s">
        <v>189</v>
      </c>
      <c r="C8" s="707" t="s">
        <v>190</v>
      </c>
      <c r="D8" s="992" t="s">
        <v>90</v>
      </c>
      <c r="E8" s="993"/>
      <c r="F8" s="707" t="s">
        <v>190</v>
      </c>
      <c r="G8" s="994" t="s">
        <v>92</v>
      </c>
      <c r="H8" s="994" t="s">
        <v>94</v>
      </c>
      <c r="I8" s="992" t="s">
        <v>95</v>
      </c>
      <c r="J8" s="993"/>
    </row>
    <row r="9" spans="1:10" ht="15" x14ac:dyDescent="0.25">
      <c r="A9" s="991"/>
      <c r="B9" s="991"/>
      <c r="C9" s="708" t="s">
        <v>33</v>
      </c>
      <c r="D9" s="708" t="s">
        <v>192</v>
      </c>
      <c r="E9" s="708" t="s">
        <v>193</v>
      </c>
      <c r="F9" s="708" t="s">
        <v>194</v>
      </c>
      <c r="G9" s="995"/>
      <c r="H9" s="995"/>
      <c r="I9" s="709" t="s">
        <v>35</v>
      </c>
      <c r="J9" s="710" t="s">
        <v>56</v>
      </c>
    </row>
    <row r="10" spans="1:10" ht="15.75" x14ac:dyDescent="0.2">
      <c r="A10" s="314">
        <v>1</v>
      </c>
      <c r="B10" s="315" t="s">
        <v>429</v>
      </c>
      <c r="C10" s="329">
        <f>+'OP9'!C12+'OP9'!C21+'OP9'!C32+'OP9'!C43</f>
        <v>6498219</v>
      </c>
      <c r="D10" s="329">
        <f>+'OP10'!D11+'OP10'!D28+'OP10'!D60</f>
        <v>1167231</v>
      </c>
      <c r="E10" s="329">
        <f>+'OP10'!E11+'OP10'!E28+'OP10'!E60</f>
        <v>1120231</v>
      </c>
      <c r="F10" s="329">
        <f>+C10+D10-E10</f>
        <v>6545219</v>
      </c>
      <c r="G10" s="329">
        <f>+'OP9'!F12+'OP9'!F21+'OP9'!F32+'OP9'!F43</f>
        <v>6071841.04</v>
      </c>
      <c r="H10" s="329">
        <f>G10</f>
        <v>6071841.04</v>
      </c>
      <c r="I10" s="329">
        <f>+F10-G10</f>
        <v>473377.95999999996</v>
      </c>
      <c r="J10" s="316">
        <f>SUM(I10/C10)*100</f>
        <v>7.2847338632323719</v>
      </c>
    </row>
    <row r="11" spans="1:10" ht="15.75" x14ac:dyDescent="0.2">
      <c r="A11" s="314">
        <v>2</v>
      </c>
      <c r="B11" s="315" t="s">
        <v>430</v>
      </c>
      <c r="C11" s="329">
        <f>+'OP9'!C54+'OP9'!C65+'OP9'!C70+'OP9'!C79</f>
        <v>96000</v>
      </c>
      <c r="D11" s="329">
        <v>0</v>
      </c>
      <c r="E11" s="329">
        <f>+'OP10'!E118</f>
        <v>47000</v>
      </c>
      <c r="F11" s="329">
        <f>+C11+D11-E11</f>
        <v>49000</v>
      </c>
      <c r="G11" s="329">
        <f>+'OP9'!F54+'OP9'!F65+'OP9'!F70+'OP9'!F79</f>
        <v>0</v>
      </c>
      <c r="H11" s="329">
        <f>G11</f>
        <v>0</v>
      </c>
      <c r="I11" s="329">
        <f>+F11-G11</f>
        <v>49000</v>
      </c>
      <c r="J11" s="316">
        <f>SUM(I11/C11)*100</f>
        <v>51.041666666666664</v>
      </c>
    </row>
    <row r="12" spans="1:10" ht="51.75" customHeight="1" x14ac:dyDescent="0.2">
      <c r="A12" s="314">
        <v>3</v>
      </c>
      <c r="B12" s="315" t="s">
        <v>431</v>
      </c>
      <c r="C12" s="329">
        <f>+'OP9'!C84</f>
        <v>0</v>
      </c>
      <c r="D12" s="329">
        <v>0</v>
      </c>
      <c r="E12" s="329">
        <v>0</v>
      </c>
      <c r="F12" s="329">
        <f>+C12+D12-E12</f>
        <v>0</v>
      </c>
      <c r="G12" s="329">
        <f>+'OP9'!F84</f>
        <v>0</v>
      </c>
      <c r="H12" s="329">
        <f>G12</f>
        <v>0</v>
      </c>
      <c r="I12" s="329">
        <f>+F12-G12</f>
        <v>0</v>
      </c>
      <c r="J12" s="317">
        <v>0</v>
      </c>
    </row>
    <row r="13" spans="1:10" ht="51.75" customHeight="1" x14ac:dyDescent="0.2">
      <c r="A13" s="641">
        <v>4</v>
      </c>
      <c r="B13" s="642" t="s">
        <v>1627</v>
      </c>
      <c r="C13" s="643">
        <v>0</v>
      </c>
      <c r="D13" s="643">
        <v>0</v>
      </c>
      <c r="E13" s="643">
        <v>0</v>
      </c>
      <c r="F13" s="329">
        <f>+C13+D13-E13</f>
        <v>0</v>
      </c>
      <c r="G13" s="329">
        <f>+'OP9'!F85</f>
        <v>0</v>
      </c>
      <c r="H13" s="329">
        <f>G13</f>
        <v>0</v>
      </c>
      <c r="I13" s="329">
        <f>+F13-G13</f>
        <v>0</v>
      </c>
      <c r="J13" s="317">
        <v>0</v>
      </c>
    </row>
    <row r="14" spans="1:10" ht="15.75" x14ac:dyDescent="0.2">
      <c r="A14" s="711" t="s">
        <v>167</v>
      </c>
      <c r="B14" s="711"/>
      <c r="C14" s="712">
        <f>SUM(C10:C13)</f>
        <v>6594219</v>
      </c>
      <c r="D14" s="712">
        <f t="shared" ref="D14:I14" si="0">SUM(D10:D13)</f>
        <v>1167231</v>
      </c>
      <c r="E14" s="712">
        <f t="shared" si="0"/>
        <v>1167231</v>
      </c>
      <c r="F14" s="712">
        <f t="shared" si="0"/>
        <v>6594219</v>
      </c>
      <c r="G14" s="712">
        <f t="shared" si="0"/>
        <v>6071841.04</v>
      </c>
      <c r="H14" s="712">
        <f t="shared" si="0"/>
        <v>6071841.04</v>
      </c>
      <c r="I14" s="713">
        <f t="shared" si="0"/>
        <v>522377.95999999996</v>
      </c>
      <c r="J14" s="714">
        <f>I14/F14</f>
        <v>7.9217563141290873E-2</v>
      </c>
    </row>
    <row r="15" spans="1:10" x14ac:dyDescent="0.2">
      <c r="A15" s="118" t="s">
        <v>16</v>
      </c>
      <c r="B15" s="318"/>
      <c r="C15" s="319"/>
      <c r="D15" s="319"/>
      <c r="E15" s="319"/>
      <c r="F15" s="319"/>
      <c r="G15" s="319"/>
      <c r="H15" s="319"/>
      <c r="I15" s="320"/>
      <c r="J15" s="321"/>
    </row>
    <row r="21" spans="2:10" ht="15" customHeight="1" x14ac:dyDescent="0.2"/>
    <row r="22" spans="2:10" s="332" customFormat="1" ht="18.75" customHeight="1" x14ac:dyDescent="0.25">
      <c r="B22" s="985" t="s">
        <v>2478</v>
      </c>
      <c r="C22" s="985"/>
      <c r="D22" s="817"/>
      <c r="E22" s="817"/>
      <c r="F22" s="996" t="s">
        <v>2479</v>
      </c>
      <c r="G22" s="996"/>
      <c r="H22" s="996"/>
      <c r="I22" s="996"/>
      <c r="J22" s="996"/>
    </row>
    <row r="23" spans="2:10" s="332" customFormat="1" ht="18.75" customHeight="1" x14ac:dyDescent="0.25">
      <c r="B23" s="986" t="s">
        <v>2356</v>
      </c>
      <c r="C23" s="986"/>
      <c r="D23" s="333"/>
      <c r="E23" s="333"/>
      <c r="F23" s="996" t="s">
        <v>2480</v>
      </c>
      <c r="G23" s="996"/>
      <c r="H23" s="996"/>
      <c r="I23" s="996"/>
      <c r="J23" s="996"/>
    </row>
    <row r="24" spans="2:10" x14ac:dyDescent="0.2">
      <c r="B24" s="322"/>
      <c r="C24" s="323"/>
      <c r="D24" s="323"/>
      <c r="E24" s="323"/>
      <c r="F24" s="322"/>
      <c r="G24" s="323"/>
      <c r="H24" s="322"/>
    </row>
  </sheetData>
  <mergeCells count="12">
    <mergeCell ref="B22:C22"/>
    <mergeCell ref="B23:C23"/>
    <mergeCell ref="A1:J1"/>
    <mergeCell ref="A2:J2"/>
    <mergeCell ref="A8:A9"/>
    <mergeCell ref="B8:B9"/>
    <mergeCell ref="D8:E8"/>
    <mergeCell ref="G8:G9"/>
    <mergeCell ref="H8:H9"/>
    <mergeCell ref="I8:J8"/>
    <mergeCell ref="F22:J22"/>
    <mergeCell ref="F23:J23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6"/>
  <sheetViews>
    <sheetView tabSelected="1" workbookViewId="0">
      <selection activeCell="H121" sqref="H121"/>
    </sheetView>
  </sheetViews>
  <sheetFormatPr baseColWidth="10" defaultRowHeight="15" x14ac:dyDescent="0.25"/>
  <cols>
    <col min="1" max="1" width="9.28515625" style="758" customWidth="1"/>
    <col min="2" max="2" width="43.7109375" customWidth="1"/>
    <col min="3" max="3" width="19.7109375" customWidth="1"/>
    <col min="4" max="5" width="15.7109375" customWidth="1"/>
    <col min="6" max="6" width="21.42578125" customWidth="1"/>
    <col min="7" max="7" width="19.42578125" customWidth="1"/>
    <col min="8" max="8" width="24" customWidth="1"/>
    <col min="9" max="10" width="16.7109375" customWidth="1"/>
    <col min="11" max="11" width="18.140625" customWidth="1"/>
    <col min="215" max="215" width="7.7109375" customWidth="1"/>
    <col min="216" max="216" width="44.7109375" customWidth="1"/>
    <col min="217" max="217" width="19.7109375" customWidth="1"/>
    <col min="218" max="219" width="15.7109375" customWidth="1"/>
    <col min="220" max="224" width="16.7109375" customWidth="1"/>
    <col min="225" max="225" width="15.7109375" customWidth="1"/>
    <col min="226" max="226" width="11.7109375" customWidth="1"/>
    <col min="471" max="471" width="7.7109375" customWidth="1"/>
    <col min="472" max="472" width="44.7109375" customWidth="1"/>
    <col min="473" max="473" width="19.7109375" customWidth="1"/>
    <col min="474" max="475" width="15.7109375" customWidth="1"/>
    <col min="476" max="480" width="16.7109375" customWidth="1"/>
    <col min="481" max="481" width="15.7109375" customWidth="1"/>
    <col min="482" max="482" width="11.7109375" customWidth="1"/>
    <col min="727" max="727" width="7.7109375" customWidth="1"/>
    <col min="728" max="728" width="44.7109375" customWidth="1"/>
    <col min="729" max="729" width="19.7109375" customWidth="1"/>
    <col min="730" max="731" width="15.7109375" customWidth="1"/>
    <col min="732" max="736" width="16.7109375" customWidth="1"/>
    <col min="737" max="737" width="15.7109375" customWidth="1"/>
    <col min="738" max="738" width="11.7109375" customWidth="1"/>
    <col min="983" max="983" width="7.7109375" customWidth="1"/>
    <col min="984" max="984" width="44.7109375" customWidth="1"/>
    <col min="985" max="985" width="19.7109375" customWidth="1"/>
    <col min="986" max="987" width="15.7109375" customWidth="1"/>
    <col min="988" max="992" width="16.7109375" customWidth="1"/>
    <col min="993" max="993" width="15.7109375" customWidth="1"/>
    <col min="994" max="994" width="11.7109375" customWidth="1"/>
    <col min="1239" max="1239" width="7.7109375" customWidth="1"/>
    <col min="1240" max="1240" width="44.7109375" customWidth="1"/>
    <col min="1241" max="1241" width="19.7109375" customWidth="1"/>
    <col min="1242" max="1243" width="15.7109375" customWidth="1"/>
    <col min="1244" max="1248" width="16.7109375" customWidth="1"/>
    <col min="1249" max="1249" width="15.7109375" customWidth="1"/>
    <col min="1250" max="1250" width="11.7109375" customWidth="1"/>
    <col min="1495" max="1495" width="7.7109375" customWidth="1"/>
    <col min="1496" max="1496" width="44.7109375" customWidth="1"/>
    <col min="1497" max="1497" width="19.7109375" customWidth="1"/>
    <col min="1498" max="1499" width="15.7109375" customWidth="1"/>
    <col min="1500" max="1504" width="16.7109375" customWidth="1"/>
    <col min="1505" max="1505" width="15.7109375" customWidth="1"/>
    <col min="1506" max="1506" width="11.7109375" customWidth="1"/>
    <col min="1751" max="1751" width="7.7109375" customWidth="1"/>
    <col min="1752" max="1752" width="44.7109375" customWidth="1"/>
    <col min="1753" max="1753" width="19.7109375" customWidth="1"/>
    <col min="1754" max="1755" width="15.7109375" customWidth="1"/>
    <col min="1756" max="1760" width="16.7109375" customWidth="1"/>
    <col min="1761" max="1761" width="15.7109375" customWidth="1"/>
    <col min="1762" max="1762" width="11.7109375" customWidth="1"/>
    <col min="2007" max="2007" width="7.7109375" customWidth="1"/>
    <col min="2008" max="2008" width="44.7109375" customWidth="1"/>
    <col min="2009" max="2009" width="19.7109375" customWidth="1"/>
    <col min="2010" max="2011" width="15.7109375" customWidth="1"/>
    <col min="2012" max="2016" width="16.7109375" customWidth="1"/>
    <col min="2017" max="2017" width="15.7109375" customWidth="1"/>
    <col min="2018" max="2018" width="11.7109375" customWidth="1"/>
    <col min="2263" max="2263" width="7.7109375" customWidth="1"/>
    <col min="2264" max="2264" width="44.7109375" customWidth="1"/>
    <col min="2265" max="2265" width="19.7109375" customWidth="1"/>
    <col min="2266" max="2267" width="15.7109375" customWidth="1"/>
    <col min="2268" max="2272" width="16.7109375" customWidth="1"/>
    <col min="2273" max="2273" width="15.7109375" customWidth="1"/>
    <col min="2274" max="2274" width="11.7109375" customWidth="1"/>
    <col min="2519" max="2519" width="7.7109375" customWidth="1"/>
    <col min="2520" max="2520" width="44.7109375" customWidth="1"/>
    <col min="2521" max="2521" width="19.7109375" customWidth="1"/>
    <col min="2522" max="2523" width="15.7109375" customWidth="1"/>
    <col min="2524" max="2528" width="16.7109375" customWidth="1"/>
    <col min="2529" max="2529" width="15.7109375" customWidth="1"/>
    <col min="2530" max="2530" width="11.7109375" customWidth="1"/>
    <col min="2775" max="2775" width="7.7109375" customWidth="1"/>
    <col min="2776" max="2776" width="44.7109375" customWidth="1"/>
    <col min="2777" max="2777" width="19.7109375" customWidth="1"/>
    <col min="2778" max="2779" width="15.7109375" customWidth="1"/>
    <col min="2780" max="2784" width="16.7109375" customWidth="1"/>
    <col min="2785" max="2785" width="15.7109375" customWidth="1"/>
    <col min="2786" max="2786" width="11.7109375" customWidth="1"/>
    <col min="3031" max="3031" width="7.7109375" customWidth="1"/>
    <col min="3032" max="3032" width="44.7109375" customWidth="1"/>
    <col min="3033" max="3033" width="19.7109375" customWidth="1"/>
    <col min="3034" max="3035" width="15.7109375" customWidth="1"/>
    <col min="3036" max="3040" width="16.7109375" customWidth="1"/>
    <col min="3041" max="3041" width="15.7109375" customWidth="1"/>
    <col min="3042" max="3042" width="11.7109375" customWidth="1"/>
    <col min="3287" max="3287" width="7.7109375" customWidth="1"/>
    <col min="3288" max="3288" width="44.7109375" customWidth="1"/>
    <col min="3289" max="3289" width="19.7109375" customWidth="1"/>
    <col min="3290" max="3291" width="15.7109375" customWidth="1"/>
    <col min="3292" max="3296" width="16.7109375" customWidth="1"/>
    <col min="3297" max="3297" width="15.7109375" customWidth="1"/>
    <col min="3298" max="3298" width="11.7109375" customWidth="1"/>
    <col min="3543" max="3543" width="7.7109375" customWidth="1"/>
    <col min="3544" max="3544" width="44.7109375" customWidth="1"/>
    <col min="3545" max="3545" width="19.7109375" customWidth="1"/>
    <col min="3546" max="3547" width="15.7109375" customWidth="1"/>
    <col min="3548" max="3552" width="16.7109375" customWidth="1"/>
    <col min="3553" max="3553" width="15.7109375" customWidth="1"/>
    <col min="3554" max="3554" width="11.7109375" customWidth="1"/>
    <col min="3799" max="3799" width="7.7109375" customWidth="1"/>
    <col min="3800" max="3800" width="44.7109375" customWidth="1"/>
    <col min="3801" max="3801" width="19.7109375" customWidth="1"/>
    <col min="3802" max="3803" width="15.7109375" customWidth="1"/>
    <col min="3804" max="3808" width="16.7109375" customWidth="1"/>
    <col min="3809" max="3809" width="15.7109375" customWidth="1"/>
    <col min="3810" max="3810" width="11.7109375" customWidth="1"/>
    <col min="4055" max="4055" width="7.7109375" customWidth="1"/>
    <col min="4056" max="4056" width="44.7109375" customWidth="1"/>
    <col min="4057" max="4057" width="19.7109375" customWidth="1"/>
    <col min="4058" max="4059" width="15.7109375" customWidth="1"/>
    <col min="4060" max="4064" width="16.7109375" customWidth="1"/>
    <col min="4065" max="4065" width="15.7109375" customWidth="1"/>
    <col min="4066" max="4066" width="11.7109375" customWidth="1"/>
    <col min="4311" max="4311" width="7.7109375" customWidth="1"/>
    <col min="4312" max="4312" width="44.7109375" customWidth="1"/>
    <col min="4313" max="4313" width="19.7109375" customWidth="1"/>
    <col min="4314" max="4315" width="15.7109375" customWidth="1"/>
    <col min="4316" max="4320" width="16.7109375" customWidth="1"/>
    <col min="4321" max="4321" width="15.7109375" customWidth="1"/>
    <col min="4322" max="4322" width="11.7109375" customWidth="1"/>
    <col min="4567" max="4567" width="7.7109375" customWidth="1"/>
    <col min="4568" max="4568" width="44.7109375" customWidth="1"/>
    <col min="4569" max="4569" width="19.7109375" customWidth="1"/>
    <col min="4570" max="4571" width="15.7109375" customWidth="1"/>
    <col min="4572" max="4576" width="16.7109375" customWidth="1"/>
    <col min="4577" max="4577" width="15.7109375" customWidth="1"/>
    <col min="4578" max="4578" width="11.7109375" customWidth="1"/>
    <col min="4823" max="4823" width="7.7109375" customWidth="1"/>
    <col min="4824" max="4824" width="44.7109375" customWidth="1"/>
    <col min="4825" max="4825" width="19.7109375" customWidth="1"/>
    <col min="4826" max="4827" width="15.7109375" customWidth="1"/>
    <col min="4828" max="4832" width="16.7109375" customWidth="1"/>
    <col min="4833" max="4833" width="15.7109375" customWidth="1"/>
    <col min="4834" max="4834" width="11.7109375" customWidth="1"/>
    <col min="5079" max="5079" width="7.7109375" customWidth="1"/>
    <col min="5080" max="5080" width="44.7109375" customWidth="1"/>
    <col min="5081" max="5081" width="19.7109375" customWidth="1"/>
    <col min="5082" max="5083" width="15.7109375" customWidth="1"/>
    <col min="5084" max="5088" width="16.7109375" customWidth="1"/>
    <col min="5089" max="5089" width="15.7109375" customWidth="1"/>
    <col min="5090" max="5090" width="11.7109375" customWidth="1"/>
    <col min="5335" max="5335" width="7.7109375" customWidth="1"/>
    <col min="5336" max="5336" width="44.7109375" customWidth="1"/>
    <col min="5337" max="5337" width="19.7109375" customWidth="1"/>
    <col min="5338" max="5339" width="15.7109375" customWidth="1"/>
    <col min="5340" max="5344" width="16.7109375" customWidth="1"/>
    <col min="5345" max="5345" width="15.7109375" customWidth="1"/>
    <col min="5346" max="5346" width="11.7109375" customWidth="1"/>
    <col min="5591" max="5591" width="7.7109375" customWidth="1"/>
    <col min="5592" max="5592" width="44.7109375" customWidth="1"/>
    <col min="5593" max="5593" width="19.7109375" customWidth="1"/>
    <col min="5594" max="5595" width="15.7109375" customWidth="1"/>
    <col min="5596" max="5600" width="16.7109375" customWidth="1"/>
    <col min="5601" max="5601" width="15.7109375" customWidth="1"/>
    <col min="5602" max="5602" width="11.7109375" customWidth="1"/>
    <col min="5847" max="5847" width="7.7109375" customWidth="1"/>
    <col min="5848" max="5848" width="44.7109375" customWidth="1"/>
    <col min="5849" max="5849" width="19.7109375" customWidth="1"/>
    <col min="5850" max="5851" width="15.7109375" customWidth="1"/>
    <col min="5852" max="5856" width="16.7109375" customWidth="1"/>
    <col min="5857" max="5857" width="15.7109375" customWidth="1"/>
    <col min="5858" max="5858" width="11.7109375" customWidth="1"/>
    <col min="6103" max="6103" width="7.7109375" customWidth="1"/>
    <col min="6104" max="6104" width="44.7109375" customWidth="1"/>
    <col min="6105" max="6105" width="19.7109375" customWidth="1"/>
    <col min="6106" max="6107" width="15.7109375" customWidth="1"/>
    <col min="6108" max="6112" width="16.7109375" customWidth="1"/>
    <col min="6113" max="6113" width="15.7109375" customWidth="1"/>
    <col min="6114" max="6114" width="11.7109375" customWidth="1"/>
    <col min="6359" max="6359" width="7.7109375" customWidth="1"/>
    <col min="6360" max="6360" width="44.7109375" customWidth="1"/>
    <col min="6361" max="6361" width="19.7109375" customWidth="1"/>
    <col min="6362" max="6363" width="15.7109375" customWidth="1"/>
    <col min="6364" max="6368" width="16.7109375" customWidth="1"/>
    <col min="6369" max="6369" width="15.7109375" customWidth="1"/>
    <col min="6370" max="6370" width="11.7109375" customWidth="1"/>
    <col min="6615" max="6615" width="7.7109375" customWidth="1"/>
    <col min="6616" max="6616" width="44.7109375" customWidth="1"/>
    <col min="6617" max="6617" width="19.7109375" customWidth="1"/>
    <col min="6618" max="6619" width="15.7109375" customWidth="1"/>
    <col min="6620" max="6624" width="16.7109375" customWidth="1"/>
    <col min="6625" max="6625" width="15.7109375" customWidth="1"/>
    <col min="6626" max="6626" width="11.7109375" customWidth="1"/>
    <col min="6871" max="6871" width="7.7109375" customWidth="1"/>
    <col min="6872" max="6872" width="44.7109375" customWidth="1"/>
    <col min="6873" max="6873" width="19.7109375" customWidth="1"/>
    <col min="6874" max="6875" width="15.7109375" customWidth="1"/>
    <col min="6876" max="6880" width="16.7109375" customWidth="1"/>
    <col min="6881" max="6881" width="15.7109375" customWidth="1"/>
    <col min="6882" max="6882" width="11.7109375" customWidth="1"/>
    <col min="7127" max="7127" width="7.7109375" customWidth="1"/>
    <col min="7128" max="7128" width="44.7109375" customWidth="1"/>
    <col min="7129" max="7129" width="19.7109375" customWidth="1"/>
    <col min="7130" max="7131" width="15.7109375" customWidth="1"/>
    <col min="7132" max="7136" width="16.7109375" customWidth="1"/>
    <col min="7137" max="7137" width="15.7109375" customWidth="1"/>
    <col min="7138" max="7138" width="11.7109375" customWidth="1"/>
    <col min="7383" max="7383" width="7.7109375" customWidth="1"/>
    <col min="7384" max="7384" width="44.7109375" customWidth="1"/>
    <col min="7385" max="7385" width="19.7109375" customWidth="1"/>
    <col min="7386" max="7387" width="15.7109375" customWidth="1"/>
    <col min="7388" max="7392" width="16.7109375" customWidth="1"/>
    <col min="7393" max="7393" width="15.7109375" customWidth="1"/>
    <col min="7394" max="7394" width="11.7109375" customWidth="1"/>
    <col min="7639" max="7639" width="7.7109375" customWidth="1"/>
    <col min="7640" max="7640" width="44.7109375" customWidth="1"/>
    <col min="7641" max="7641" width="19.7109375" customWidth="1"/>
    <col min="7642" max="7643" width="15.7109375" customWidth="1"/>
    <col min="7644" max="7648" width="16.7109375" customWidth="1"/>
    <col min="7649" max="7649" width="15.7109375" customWidth="1"/>
    <col min="7650" max="7650" width="11.7109375" customWidth="1"/>
    <col min="7895" max="7895" width="7.7109375" customWidth="1"/>
    <col min="7896" max="7896" width="44.7109375" customWidth="1"/>
    <col min="7897" max="7897" width="19.7109375" customWidth="1"/>
    <col min="7898" max="7899" width="15.7109375" customWidth="1"/>
    <col min="7900" max="7904" width="16.7109375" customWidth="1"/>
    <col min="7905" max="7905" width="15.7109375" customWidth="1"/>
    <col min="7906" max="7906" width="11.7109375" customWidth="1"/>
    <col min="8151" max="8151" width="7.7109375" customWidth="1"/>
    <col min="8152" max="8152" width="44.7109375" customWidth="1"/>
    <col min="8153" max="8153" width="19.7109375" customWidth="1"/>
    <col min="8154" max="8155" width="15.7109375" customWidth="1"/>
    <col min="8156" max="8160" width="16.7109375" customWidth="1"/>
    <col min="8161" max="8161" width="15.7109375" customWidth="1"/>
    <col min="8162" max="8162" width="11.7109375" customWidth="1"/>
    <col min="8407" max="8407" width="7.7109375" customWidth="1"/>
    <col min="8408" max="8408" width="44.7109375" customWidth="1"/>
    <col min="8409" max="8409" width="19.7109375" customWidth="1"/>
    <col min="8410" max="8411" width="15.7109375" customWidth="1"/>
    <col min="8412" max="8416" width="16.7109375" customWidth="1"/>
    <col min="8417" max="8417" width="15.7109375" customWidth="1"/>
    <col min="8418" max="8418" width="11.7109375" customWidth="1"/>
    <col min="8663" max="8663" width="7.7109375" customWidth="1"/>
    <col min="8664" max="8664" width="44.7109375" customWidth="1"/>
    <col min="8665" max="8665" width="19.7109375" customWidth="1"/>
    <col min="8666" max="8667" width="15.7109375" customWidth="1"/>
    <col min="8668" max="8672" width="16.7109375" customWidth="1"/>
    <col min="8673" max="8673" width="15.7109375" customWidth="1"/>
    <col min="8674" max="8674" width="11.7109375" customWidth="1"/>
    <col min="8919" max="8919" width="7.7109375" customWidth="1"/>
    <col min="8920" max="8920" width="44.7109375" customWidth="1"/>
    <col min="8921" max="8921" width="19.7109375" customWidth="1"/>
    <col min="8922" max="8923" width="15.7109375" customWidth="1"/>
    <col min="8924" max="8928" width="16.7109375" customWidth="1"/>
    <col min="8929" max="8929" width="15.7109375" customWidth="1"/>
    <col min="8930" max="8930" width="11.7109375" customWidth="1"/>
    <col min="9175" max="9175" width="7.7109375" customWidth="1"/>
    <col min="9176" max="9176" width="44.7109375" customWidth="1"/>
    <col min="9177" max="9177" width="19.7109375" customWidth="1"/>
    <col min="9178" max="9179" width="15.7109375" customWidth="1"/>
    <col min="9180" max="9184" width="16.7109375" customWidth="1"/>
    <col min="9185" max="9185" width="15.7109375" customWidth="1"/>
    <col min="9186" max="9186" width="11.7109375" customWidth="1"/>
    <col min="9431" max="9431" width="7.7109375" customWidth="1"/>
    <col min="9432" max="9432" width="44.7109375" customWidth="1"/>
    <col min="9433" max="9433" width="19.7109375" customWidth="1"/>
    <col min="9434" max="9435" width="15.7109375" customWidth="1"/>
    <col min="9436" max="9440" width="16.7109375" customWidth="1"/>
    <col min="9441" max="9441" width="15.7109375" customWidth="1"/>
    <col min="9442" max="9442" width="11.7109375" customWidth="1"/>
    <col min="9687" max="9687" width="7.7109375" customWidth="1"/>
    <col min="9688" max="9688" width="44.7109375" customWidth="1"/>
    <col min="9689" max="9689" width="19.7109375" customWidth="1"/>
    <col min="9690" max="9691" width="15.7109375" customWidth="1"/>
    <col min="9692" max="9696" width="16.7109375" customWidth="1"/>
    <col min="9697" max="9697" width="15.7109375" customWidth="1"/>
    <col min="9698" max="9698" width="11.7109375" customWidth="1"/>
    <col min="9943" max="9943" width="7.7109375" customWidth="1"/>
    <col min="9944" max="9944" width="44.7109375" customWidth="1"/>
    <col min="9945" max="9945" width="19.7109375" customWidth="1"/>
    <col min="9946" max="9947" width="15.7109375" customWidth="1"/>
    <col min="9948" max="9952" width="16.7109375" customWidth="1"/>
    <col min="9953" max="9953" width="15.7109375" customWidth="1"/>
    <col min="9954" max="9954" width="11.7109375" customWidth="1"/>
    <col min="10199" max="10199" width="7.7109375" customWidth="1"/>
    <col min="10200" max="10200" width="44.7109375" customWidth="1"/>
    <col min="10201" max="10201" width="19.7109375" customWidth="1"/>
    <col min="10202" max="10203" width="15.7109375" customWidth="1"/>
    <col min="10204" max="10208" width="16.7109375" customWidth="1"/>
    <col min="10209" max="10209" width="15.7109375" customWidth="1"/>
    <col min="10210" max="10210" width="11.7109375" customWidth="1"/>
    <col min="10455" max="10455" width="7.7109375" customWidth="1"/>
    <col min="10456" max="10456" width="44.7109375" customWidth="1"/>
    <col min="10457" max="10457" width="19.7109375" customWidth="1"/>
    <col min="10458" max="10459" width="15.7109375" customWidth="1"/>
    <col min="10460" max="10464" width="16.7109375" customWidth="1"/>
    <col min="10465" max="10465" width="15.7109375" customWidth="1"/>
    <col min="10466" max="10466" width="11.7109375" customWidth="1"/>
    <col min="10711" max="10711" width="7.7109375" customWidth="1"/>
    <col min="10712" max="10712" width="44.7109375" customWidth="1"/>
    <col min="10713" max="10713" width="19.7109375" customWidth="1"/>
    <col min="10714" max="10715" width="15.7109375" customWidth="1"/>
    <col min="10716" max="10720" width="16.7109375" customWidth="1"/>
    <col min="10721" max="10721" width="15.7109375" customWidth="1"/>
    <col min="10722" max="10722" width="11.7109375" customWidth="1"/>
    <col min="10967" max="10967" width="7.7109375" customWidth="1"/>
    <col min="10968" max="10968" width="44.7109375" customWidth="1"/>
    <col min="10969" max="10969" width="19.7109375" customWidth="1"/>
    <col min="10970" max="10971" width="15.7109375" customWidth="1"/>
    <col min="10972" max="10976" width="16.7109375" customWidth="1"/>
    <col min="10977" max="10977" width="15.7109375" customWidth="1"/>
    <col min="10978" max="10978" width="11.7109375" customWidth="1"/>
    <col min="11223" max="11223" width="7.7109375" customWidth="1"/>
    <col min="11224" max="11224" width="44.7109375" customWidth="1"/>
    <col min="11225" max="11225" width="19.7109375" customWidth="1"/>
    <col min="11226" max="11227" width="15.7109375" customWidth="1"/>
    <col min="11228" max="11232" width="16.7109375" customWidth="1"/>
    <col min="11233" max="11233" width="15.7109375" customWidth="1"/>
    <col min="11234" max="11234" width="11.7109375" customWidth="1"/>
    <col min="11479" max="11479" width="7.7109375" customWidth="1"/>
    <col min="11480" max="11480" width="44.7109375" customWidth="1"/>
    <col min="11481" max="11481" width="19.7109375" customWidth="1"/>
    <col min="11482" max="11483" width="15.7109375" customWidth="1"/>
    <col min="11484" max="11488" width="16.7109375" customWidth="1"/>
    <col min="11489" max="11489" width="15.7109375" customWidth="1"/>
    <col min="11490" max="11490" width="11.7109375" customWidth="1"/>
    <col min="11735" max="11735" width="7.7109375" customWidth="1"/>
    <col min="11736" max="11736" width="44.7109375" customWidth="1"/>
    <col min="11737" max="11737" width="19.7109375" customWidth="1"/>
    <col min="11738" max="11739" width="15.7109375" customWidth="1"/>
    <col min="11740" max="11744" width="16.7109375" customWidth="1"/>
    <col min="11745" max="11745" width="15.7109375" customWidth="1"/>
    <col min="11746" max="11746" width="11.7109375" customWidth="1"/>
    <col min="11991" max="11991" width="7.7109375" customWidth="1"/>
    <col min="11992" max="11992" width="44.7109375" customWidth="1"/>
    <col min="11993" max="11993" width="19.7109375" customWidth="1"/>
    <col min="11994" max="11995" width="15.7109375" customWidth="1"/>
    <col min="11996" max="12000" width="16.7109375" customWidth="1"/>
    <col min="12001" max="12001" width="15.7109375" customWidth="1"/>
    <col min="12002" max="12002" width="11.7109375" customWidth="1"/>
    <col min="12247" max="12247" width="7.7109375" customWidth="1"/>
    <col min="12248" max="12248" width="44.7109375" customWidth="1"/>
    <col min="12249" max="12249" width="19.7109375" customWidth="1"/>
    <col min="12250" max="12251" width="15.7109375" customWidth="1"/>
    <col min="12252" max="12256" width="16.7109375" customWidth="1"/>
    <col min="12257" max="12257" width="15.7109375" customWidth="1"/>
    <col min="12258" max="12258" width="11.7109375" customWidth="1"/>
    <col min="12503" max="12503" width="7.7109375" customWidth="1"/>
    <col min="12504" max="12504" width="44.7109375" customWidth="1"/>
    <col min="12505" max="12505" width="19.7109375" customWidth="1"/>
    <col min="12506" max="12507" width="15.7109375" customWidth="1"/>
    <col min="12508" max="12512" width="16.7109375" customWidth="1"/>
    <col min="12513" max="12513" width="15.7109375" customWidth="1"/>
    <col min="12514" max="12514" width="11.7109375" customWidth="1"/>
    <col min="12759" max="12759" width="7.7109375" customWidth="1"/>
    <col min="12760" max="12760" width="44.7109375" customWidth="1"/>
    <col min="12761" max="12761" width="19.7109375" customWidth="1"/>
    <col min="12762" max="12763" width="15.7109375" customWidth="1"/>
    <col min="12764" max="12768" width="16.7109375" customWidth="1"/>
    <col min="12769" max="12769" width="15.7109375" customWidth="1"/>
    <col min="12770" max="12770" width="11.7109375" customWidth="1"/>
    <col min="13015" max="13015" width="7.7109375" customWidth="1"/>
    <col min="13016" max="13016" width="44.7109375" customWidth="1"/>
    <col min="13017" max="13017" width="19.7109375" customWidth="1"/>
    <col min="13018" max="13019" width="15.7109375" customWidth="1"/>
    <col min="13020" max="13024" width="16.7109375" customWidth="1"/>
    <col min="13025" max="13025" width="15.7109375" customWidth="1"/>
    <col min="13026" max="13026" width="11.7109375" customWidth="1"/>
    <col min="13271" max="13271" width="7.7109375" customWidth="1"/>
    <col min="13272" max="13272" width="44.7109375" customWidth="1"/>
    <col min="13273" max="13273" width="19.7109375" customWidth="1"/>
    <col min="13274" max="13275" width="15.7109375" customWidth="1"/>
    <col min="13276" max="13280" width="16.7109375" customWidth="1"/>
    <col min="13281" max="13281" width="15.7109375" customWidth="1"/>
    <col min="13282" max="13282" width="11.7109375" customWidth="1"/>
    <col min="13527" max="13527" width="7.7109375" customWidth="1"/>
    <col min="13528" max="13528" width="44.7109375" customWidth="1"/>
    <col min="13529" max="13529" width="19.7109375" customWidth="1"/>
    <col min="13530" max="13531" width="15.7109375" customWidth="1"/>
    <col min="13532" max="13536" width="16.7109375" customWidth="1"/>
    <col min="13537" max="13537" width="15.7109375" customWidth="1"/>
    <col min="13538" max="13538" width="11.7109375" customWidth="1"/>
    <col min="13783" max="13783" width="7.7109375" customWidth="1"/>
    <col min="13784" max="13784" width="44.7109375" customWidth="1"/>
    <col min="13785" max="13785" width="19.7109375" customWidth="1"/>
    <col min="13786" max="13787" width="15.7109375" customWidth="1"/>
    <col min="13788" max="13792" width="16.7109375" customWidth="1"/>
    <col min="13793" max="13793" width="15.7109375" customWidth="1"/>
    <col min="13794" max="13794" width="11.7109375" customWidth="1"/>
    <col min="14039" max="14039" width="7.7109375" customWidth="1"/>
    <col min="14040" max="14040" width="44.7109375" customWidth="1"/>
    <col min="14041" max="14041" width="19.7109375" customWidth="1"/>
    <col min="14042" max="14043" width="15.7109375" customWidth="1"/>
    <col min="14044" max="14048" width="16.7109375" customWidth="1"/>
    <col min="14049" max="14049" width="15.7109375" customWidth="1"/>
    <col min="14050" max="14050" width="11.7109375" customWidth="1"/>
    <col min="14295" max="14295" width="7.7109375" customWidth="1"/>
    <col min="14296" max="14296" width="44.7109375" customWidth="1"/>
    <col min="14297" max="14297" width="19.7109375" customWidth="1"/>
    <col min="14298" max="14299" width="15.7109375" customWidth="1"/>
    <col min="14300" max="14304" width="16.7109375" customWidth="1"/>
    <col min="14305" max="14305" width="15.7109375" customWidth="1"/>
    <col min="14306" max="14306" width="11.7109375" customWidth="1"/>
    <col min="14551" max="14551" width="7.7109375" customWidth="1"/>
    <col min="14552" max="14552" width="44.7109375" customWidth="1"/>
    <col min="14553" max="14553" width="19.7109375" customWidth="1"/>
    <col min="14554" max="14555" width="15.7109375" customWidth="1"/>
    <col min="14556" max="14560" width="16.7109375" customWidth="1"/>
    <col min="14561" max="14561" width="15.7109375" customWidth="1"/>
    <col min="14562" max="14562" width="11.7109375" customWidth="1"/>
    <col min="14807" max="14807" width="7.7109375" customWidth="1"/>
    <col min="14808" max="14808" width="44.7109375" customWidth="1"/>
    <col min="14809" max="14809" width="19.7109375" customWidth="1"/>
    <col min="14810" max="14811" width="15.7109375" customWidth="1"/>
    <col min="14812" max="14816" width="16.7109375" customWidth="1"/>
    <col min="14817" max="14817" width="15.7109375" customWidth="1"/>
    <col min="14818" max="14818" width="11.7109375" customWidth="1"/>
    <col min="15063" max="15063" width="7.7109375" customWidth="1"/>
    <col min="15064" max="15064" width="44.7109375" customWidth="1"/>
    <col min="15065" max="15065" width="19.7109375" customWidth="1"/>
    <col min="15066" max="15067" width="15.7109375" customWidth="1"/>
    <col min="15068" max="15072" width="16.7109375" customWidth="1"/>
    <col min="15073" max="15073" width="15.7109375" customWidth="1"/>
    <col min="15074" max="15074" width="11.7109375" customWidth="1"/>
    <col min="15319" max="15319" width="7.7109375" customWidth="1"/>
    <col min="15320" max="15320" width="44.7109375" customWidth="1"/>
    <col min="15321" max="15321" width="19.7109375" customWidth="1"/>
    <col min="15322" max="15323" width="15.7109375" customWidth="1"/>
    <col min="15324" max="15328" width="16.7109375" customWidth="1"/>
    <col min="15329" max="15329" width="15.7109375" customWidth="1"/>
    <col min="15330" max="15330" width="11.7109375" customWidth="1"/>
    <col min="15575" max="15575" width="7.7109375" customWidth="1"/>
    <col min="15576" max="15576" width="44.7109375" customWidth="1"/>
    <col min="15577" max="15577" width="19.7109375" customWidth="1"/>
    <col min="15578" max="15579" width="15.7109375" customWidth="1"/>
    <col min="15580" max="15584" width="16.7109375" customWidth="1"/>
    <col min="15585" max="15585" width="15.7109375" customWidth="1"/>
    <col min="15586" max="15586" width="11.7109375" customWidth="1"/>
    <col min="15831" max="15831" width="7.7109375" customWidth="1"/>
    <col min="15832" max="15832" width="44.7109375" customWidth="1"/>
    <col min="15833" max="15833" width="19.7109375" customWidth="1"/>
    <col min="15834" max="15835" width="15.7109375" customWidth="1"/>
    <col min="15836" max="15840" width="16.7109375" customWidth="1"/>
    <col min="15841" max="15841" width="15.7109375" customWidth="1"/>
    <col min="15842" max="15842" width="11.7109375" customWidth="1"/>
    <col min="16087" max="16087" width="7.7109375" customWidth="1"/>
    <col min="16088" max="16088" width="44.7109375" customWidth="1"/>
    <col min="16089" max="16089" width="19.7109375" customWidth="1"/>
    <col min="16090" max="16091" width="15.7109375" customWidth="1"/>
    <col min="16092" max="16096" width="16.7109375" customWidth="1"/>
    <col min="16097" max="16097" width="15.7109375" customWidth="1"/>
    <col min="16098" max="16098" width="11.7109375" customWidth="1"/>
  </cols>
  <sheetData>
    <row r="1" spans="1:11" s="334" customFormat="1" ht="18.75" x14ac:dyDescent="0.3">
      <c r="A1" s="997" t="s">
        <v>1764</v>
      </c>
      <c r="B1" s="997"/>
      <c r="C1" s="997"/>
      <c r="D1" s="997"/>
      <c r="E1" s="997"/>
      <c r="F1" s="997"/>
      <c r="G1" s="997"/>
      <c r="H1" s="997"/>
      <c r="I1" s="997"/>
      <c r="J1" s="997"/>
      <c r="K1" s="997"/>
    </row>
    <row r="2" spans="1:11" s="334" customFormat="1" ht="18.75" x14ac:dyDescent="0.3">
      <c r="A2" s="997" t="s">
        <v>1765</v>
      </c>
      <c r="B2" s="997"/>
      <c r="C2" s="997"/>
      <c r="D2" s="997"/>
      <c r="E2" s="997"/>
      <c r="F2" s="997"/>
      <c r="G2" s="997"/>
      <c r="H2" s="997"/>
      <c r="I2" s="997"/>
      <c r="J2" s="997"/>
      <c r="K2" s="997"/>
    </row>
    <row r="3" spans="1:11" s="334" customFormat="1" ht="18.75" x14ac:dyDescent="0.3">
      <c r="A3" s="997" t="s">
        <v>2497</v>
      </c>
      <c r="B3" s="997"/>
      <c r="C3" s="997"/>
      <c r="D3" s="997"/>
      <c r="E3" s="997"/>
      <c r="F3" s="997"/>
      <c r="G3" s="997"/>
      <c r="H3" s="997"/>
      <c r="I3" s="997"/>
      <c r="J3" s="997"/>
      <c r="K3" s="997"/>
    </row>
    <row r="4" spans="1:11" ht="7.5" customHeight="1" x14ac:dyDescent="0.25"/>
    <row r="5" spans="1:11" x14ac:dyDescent="0.25">
      <c r="A5" s="760" t="s">
        <v>2405</v>
      </c>
      <c r="K5" s="335" t="s">
        <v>1769</v>
      </c>
    </row>
    <row r="6" spans="1:11" x14ac:dyDescent="0.25">
      <c r="A6" s="999" t="s">
        <v>3</v>
      </c>
      <c r="B6" s="999" t="s">
        <v>189</v>
      </c>
      <c r="C6" s="1001" t="s">
        <v>1767</v>
      </c>
      <c r="D6" s="1001"/>
      <c r="E6" s="1001"/>
      <c r="F6" s="1001"/>
      <c r="G6" s="1001"/>
      <c r="H6" s="1001"/>
      <c r="I6" s="1001"/>
      <c r="J6" s="1001"/>
      <c r="K6" s="999" t="s">
        <v>1768</v>
      </c>
    </row>
    <row r="7" spans="1:11" x14ac:dyDescent="0.25">
      <c r="A7" s="999"/>
      <c r="B7" s="999"/>
      <c r="C7" s="947" t="s">
        <v>191</v>
      </c>
      <c r="D7" s="928" t="s">
        <v>90</v>
      </c>
      <c r="E7" s="929"/>
      <c r="F7" s="705" t="s">
        <v>190</v>
      </c>
      <c r="G7" s="928" t="s">
        <v>91</v>
      </c>
      <c r="H7" s="928" t="s">
        <v>92</v>
      </c>
      <c r="I7" s="928" t="s">
        <v>902</v>
      </c>
      <c r="J7" s="999" t="s">
        <v>94</v>
      </c>
      <c r="K7" s="999"/>
    </row>
    <row r="8" spans="1:11" x14ac:dyDescent="0.25">
      <c r="A8" s="999"/>
      <c r="B8" s="999"/>
      <c r="C8" s="1000"/>
      <c r="D8" s="755" t="s">
        <v>96</v>
      </c>
      <c r="E8" s="756" t="s">
        <v>97</v>
      </c>
      <c r="F8" s="757" t="s">
        <v>194</v>
      </c>
      <c r="G8" s="998"/>
      <c r="H8" s="998"/>
      <c r="I8" s="998"/>
      <c r="J8" s="999"/>
      <c r="K8" s="999"/>
    </row>
    <row r="9" spans="1:11" s="188" customFormat="1" x14ac:dyDescent="0.25">
      <c r="A9" s="1002" t="s">
        <v>1766</v>
      </c>
      <c r="B9" s="1003"/>
      <c r="C9" s="1006"/>
      <c r="D9" s="1007"/>
      <c r="E9" s="1007"/>
      <c r="F9" s="1007"/>
      <c r="G9" s="1007"/>
      <c r="H9" s="1007"/>
      <c r="I9" s="1007"/>
      <c r="J9" s="1007"/>
      <c r="K9" s="1008"/>
    </row>
    <row r="10" spans="1:11" s="188" customFormat="1" ht="6" customHeight="1" x14ac:dyDescent="0.25">
      <c r="A10" s="1004"/>
      <c r="B10" s="1005"/>
      <c r="C10" s="1009"/>
      <c r="D10" s="1010"/>
      <c r="E10" s="1010"/>
      <c r="F10" s="1010"/>
      <c r="G10" s="1010"/>
      <c r="H10" s="1010"/>
      <c r="I10" s="1010"/>
      <c r="J10" s="1010"/>
      <c r="K10" s="1011"/>
    </row>
    <row r="11" spans="1:11" x14ac:dyDescent="0.25">
      <c r="A11" s="799">
        <v>1000</v>
      </c>
      <c r="B11" s="761" t="s">
        <v>40</v>
      </c>
      <c r="C11" s="835">
        <v>1552062</v>
      </c>
      <c r="D11" s="835">
        <v>76994.240000000005</v>
      </c>
      <c r="E11" s="835">
        <v>256890</v>
      </c>
      <c r="F11" s="835">
        <v>1372166.24</v>
      </c>
      <c r="G11" s="835">
        <v>1105144.95</v>
      </c>
      <c r="H11" s="835">
        <v>1105144.95</v>
      </c>
      <c r="I11" s="835">
        <v>1105144.95</v>
      </c>
      <c r="J11" s="835">
        <v>1105144.95</v>
      </c>
      <c r="K11" s="835">
        <v>267021.29000000004</v>
      </c>
    </row>
    <row r="12" spans="1:11" ht="25.5" x14ac:dyDescent="0.25">
      <c r="A12" s="797">
        <v>1100</v>
      </c>
      <c r="B12" s="752" t="s">
        <v>517</v>
      </c>
      <c r="C12" s="836">
        <v>679992</v>
      </c>
      <c r="D12" s="836">
        <v>0</v>
      </c>
      <c r="E12" s="836">
        <v>54600</v>
      </c>
      <c r="F12" s="836">
        <v>625392</v>
      </c>
      <c r="G12" s="836">
        <v>501165.8</v>
      </c>
      <c r="H12" s="836">
        <v>501165.8</v>
      </c>
      <c r="I12" s="836">
        <v>501165.8</v>
      </c>
      <c r="J12" s="836">
        <v>501165.8</v>
      </c>
      <c r="K12" s="836">
        <v>124226.20000000001</v>
      </c>
    </row>
    <row r="13" spans="1:11" x14ac:dyDescent="0.25">
      <c r="A13" s="796">
        <v>113</v>
      </c>
      <c r="B13" s="751" t="s">
        <v>519</v>
      </c>
      <c r="C13" s="837">
        <v>679992</v>
      </c>
      <c r="D13" s="837">
        <v>0</v>
      </c>
      <c r="E13" s="837">
        <v>54600</v>
      </c>
      <c r="F13" s="837">
        <v>625392</v>
      </c>
      <c r="G13" s="837">
        <v>501165.8</v>
      </c>
      <c r="H13" s="837">
        <v>501165.8</v>
      </c>
      <c r="I13" s="837">
        <v>501165.8</v>
      </c>
      <c r="J13" s="837">
        <v>501165.8</v>
      </c>
      <c r="K13" s="837">
        <v>124226.20000000001</v>
      </c>
    </row>
    <row r="14" spans="1:11" x14ac:dyDescent="0.25">
      <c r="A14" s="798">
        <v>11301</v>
      </c>
      <c r="B14" s="753" t="s">
        <v>100</v>
      </c>
      <c r="C14" s="838">
        <v>679992</v>
      </c>
      <c r="D14" s="838">
        <v>0</v>
      </c>
      <c r="E14" s="838">
        <v>54600</v>
      </c>
      <c r="F14" s="838">
        <v>625392</v>
      </c>
      <c r="G14" s="838">
        <v>501165.8</v>
      </c>
      <c r="H14" s="838">
        <v>501165.8</v>
      </c>
      <c r="I14" s="838">
        <v>501165.8</v>
      </c>
      <c r="J14" s="838">
        <v>501165.8</v>
      </c>
      <c r="K14" s="838">
        <v>124226.20000000001</v>
      </c>
    </row>
    <row r="15" spans="1:11" ht="25.5" x14ac:dyDescent="0.25">
      <c r="A15" s="797">
        <v>1200</v>
      </c>
      <c r="B15" s="752" t="s">
        <v>1744</v>
      </c>
      <c r="C15" s="836">
        <v>603999</v>
      </c>
      <c r="D15" s="836">
        <v>0</v>
      </c>
      <c r="E15" s="836">
        <v>138500</v>
      </c>
      <c r="F15" s="836">
        <v>465499</v>
      </c>
      <c r="G15" s="836">
        <v>465398.61</v>
      </c>
      <c r="H15" s="836">
        <v>465398.61</v>
      </c>
      <c r="I15" s="836">
        <v>465398.61</v>
      </c>
      <c r="J15" s="836">
        <v>465398.61</v>
      </c>
      <c r="K15" s="836">
        <v>100.39000000001397</v>
      </c>
    </row>
    <row r="16" spans="1:11" x14ac:dyDescent="0.25">
      <c r="A16" s="796">
        <v>121</v>
      </c>
      <c r="B16" s="751" t="s">
        <v>524</v>
      </c>
      <c r="C16" s="837">
        <v>603999</v>
      </c>
      <c r="D16" s="837">
        <v>0</v>
      </c>
      <c r="E16" s="837">
        <v>138500</v>
      </c>
      <c r="F16" s="837">
        <v>465499</v>
      </c>
      <c r="G16" s="837">
        <v>465398.61</v>
      </c>
      <c r="H16" s="837">
        <v>465398.61</v>
      </c>
      <c r="I16" s="837">
        <v>465398.61</v>
      </c>
      <c r="J16" s="837">
        <v>465398.61</v>
      </c>
      <c r="K16" s="837">
        <v>100.39000000001397</v>
      </c>
    </row>
    <row r="17" spans="1:11" x14ac:dyDescent="0.25">
      <c r="A17" s="798">
        <v>12101</v>
      </c>
      <c r="B17" s="753" t="s">
        <v>2370</v>
      </c>
      <c r="C17" s="838">
        <v>603999</v>
      </c>
      <c r="D17" s="838">
        <v>0</v>
      </c>
      <c r="E17" s="838">
        <v>138500</v>
      </c>
      <c r="F17" s="838">
        <v>465499</v>
      </c>
      <c r="G17" s="838">
        <v>465398.61</v>
      </c>
      <c r="H17" s="838">
        <v>465398.61</v>
      </c>
      <c r="I17" s="838">
        <v>465398.61</v>
      </c>
      <c r="J17" s="838">
        <v>465398.61</v>
      </c>
      <c r="K17" s="838">
        <v>100.39000000001397</v>
      </c>
    </row>
    <row r="18" spans="1:11" ht="25.5" x14ac:dyDescent="0.25">
      <c r="A18" s="797">
        <v>1300</v>
      </c>
      <c r="B18" s="752" t="s">
        <v>532</v>
      </c>
      <c r="C18" s="836">
        <v>102471</v>
      </c>
      <c r="D18" s="836">
        <v>0</v>
      </c>
      <c r="E18" s="836">
        <v>6000</v>
      </c>
      <c r="F18" s="836">
        <v>96471</v>
      </c>
      <c r="G18" s="836">
        <v>61029.95</v>
      </c>
      <c r="H18" s="836">
        <v>61029.95</v>
      </c>
      <c r="I18" s="836">
        <v>61029.95</v>
      </c>
      <c r="J18" s="836">
        <v>61029.95</v>
      </c>
      <c r="K18" s="836">
        <v>35441.050000000003</v>
      </c>
    </row>
    <row r="19" spans="1:11" ht="25.5" x14ac:dyDescent="0.25">
      <c r="A19" s="796">
        <v>132</v>
      </c>
      <c r="B19" s="751" t="s">
        <v>2313</v>
      </c>
      <c r="C19" s="837">
        <v>102471</v>
      </c>
      <c r="D19" s="837">
        <v>0</v>
      </c>
      <c r="E19" s="837">
        <v>6000</v>
      </c>
      <c r="F19" s="837">
        <v>96471</v>
      </c>
      <c r="G19" s="837">
        <v>61029.95</v>
      </c>
      <c r="H19" s="837">
        <v>61029.95</v>
      </c>
      <c r="I19" s="837">
        <v>61029.95</v>
      </c>
      <c r="J19" s="837">
        <v>61029.95</v>
      </c>
      <c r="K19" s="837">
        <v>35441.050000000003</v>
      </c>
    </row>
    <row r="20" spans="1:11" x14ac:dyDescent="0.25">
      <c r="A20" s="798">
        <v>13201</v>
      </c>
      <c r="B20" s="753" t="s">
        <v>2371</v>
      </c>
      <c r="C20" s="838">
        <v>18636</v>
      </c>
      <c r="D20" s="838">
        <v>0</v>
      </c>
      <c r="E20" s="838">
        <v>6000</v>
      </c>
      <c r="F20" s="838">
        <v>12636</v>
      </c>
      <c r="G20" s="838">
        <v>6539.28</v>
      </c>
      <c r="H20" s="838">
        <v>6539.28</v>
      </c>
      <c r="I20" s="838">
        <v>6539.28</v>
      </c>
      <c r="J20" s="838">
        <v>6539.28</v>
      </c>
      <c r="K20" s="838">
        <v>6096.72</v>
      </c>
    </row>
    <row r="21" spans="1:11" x14ac:dyDescent="0.25">
      <c r="A21" s="798">
        <v>13202</v>
      </c>
      <c r="B21" s="753" t="s">
        <v>2372</v>
      </c>
      <c r="C21" s="838">
        <v>83835</v>
      </c>
      <c r="D21" s="838">
        <v>0</v>
      </c>
      <c r="E21" s="838">
        <v>0</v>
      </c>
      <c r="F21" s="838">
        <v>83835</v>
      </c>
      <c r="G21" s="838">
        <v>54490.67</v>
      </c>
      <c r="H21" s="838">
        <v>54490.67</v>
      </c>
      <c r="I21" s="838">
        <v>54490.67</v>
      </c>
      <c r="J21" s="838">
        <v>54490.67</v>
      </c>
      <c r="K21" s="838">
        <v>29344.33</v>
      </c>
    </row>
    <row r="22" spans="1:11" x14ac:dyDescent="0.25">
      <c r="A22" s="797">
        <v>1400</v>
      </c>
      <c r="B22" s="752" t="s">
        <v>1745</v>
      </c>
      <c r="C22" s="836">
        <v>115596</v>
      </c>
      <c r="D22" s="836">
        <v>0</v>
      </c>
      <c r="E22" s="836">
        <v>57790</v>
      </c>
      <c r="F22" s="836">
        <v>57806</v>
      </c>
      <c r="G22" s="836">
        <v>0</v>
      </c>
      <c r="H22" s="836">
        <v>0</v>
      </c>
      <c r="I22" s="836">
        <v>0</v>
      </c>
      <c r="J22" s="836">
        <v>0</v>
      </c>
      <c r="K22" s="836">
        <v>57806</v>
      </c>
    </row>
    <row r="23" spans="1:11" x14ac:dyDescent="0.25">
      <c r="A23" s="796">
        <v>141</v>
      </c>
      <c r="B23" s="751" t="s">
        <v>559</v>
      </c>
      <c r="C23" s="837">
        <v>115596</v>
      </c>
      <c r="D23" s="837">
        <v>0</v>
      </c>
      <c r="E23" s="837">
        <v>57790</v>
      </c>
      <c r="F23" s="837">
        <v>57806</v>
      </c>
      <c r="G23" s="837">
        <v>0</v>
      </c>
      <c r="H23" s="837">
        <v>0</v>
      </c>
      <c r="I23" s="837">
        <v>0</v>
      </c>
      <c r="J23" s="837">
        <v>0</v>
      </c>
      <c r="K23" s="837">
        <v>57806</v>
      </c>
    </row>
    <row r="24" spans="1:11" x14ac:dyDescent="0.25">
      <c r="A24" s="798">
        <v>14101</v>
      </c>
      <c r="B24" s="753" t="s">
        <v>2373</v>
      </c>
      <c r="C24" s="838">
        <v>115596</v>
      </c>
      <c r="D24" s="838">
        <v>0</v>
      </c>
      <c r="E24" s="838">
        <v>57790</v>
      </c>
      <c r="F24" s="838">
        <v>57806</v>
      </c>
      <c r="G24" s="838">
        <v>0</v>
      </c>
      <c r="H24" s="838">
        <v>0</v>
      </c>
      <c r="I24" s="838">
        <v>0</v>
      </c>
      <c r="J24" s="838">
        <v>0</v>
      </c>
      <c r="K24" s="838">
        <v>57806</v>
      </c>
    </row>
    <row r="25" spans="1:11" ht="25.5" x14ac:dyDescent="0.25">
      <c r="A25" s="797">
        <v>1500</v>
      </c>
      <c r="B25" s="752" t="s">
        <v>1746</v>
      </c>
      <c r="C25" s="836">
        <v>50004</v>
      </c>
      <c r="D25" s="836">
        <v>76994.240000000005</v>
      </c>
      <c r="E25" s="836">
        <v>0</v>
      </c>
      <c r="F25" s="836">
        <v>126998.24</v>
      </c>
      <c r="G25" s="836">
        <v>77550.59</v>
      </c>
      <c r="H25" s="836">
        <v>77550.59</v>
      </c>
      <c r="I25" s="836">
        <v>77550.59</v>
      </c>
      <c r="J25" s="836">
        <v>77550.59</v>
      </c>
      <c r="K25" s="836">
        <v>49447.650000000009</v>
      </c>
    </row>
    <row r="26" spans="1:11" x14ac:dyDescent="0.25">
      <c r="A26" s="796">
        <v>152</v>
      </c>
      <c r="B26" s="751" t="s">
        <v>567</v>
      </c>
      <c r="C26" s="837">
        <v>50004</v>
      </c>
      <c r="D26" s="837">
        <v>76994.240000000005</v>
      </c>
      <c r="E26" s="837">
        <v>0</v>
      </c>
      <c r="F26" s="837">
        <v>126998.24</v>
      </c>
      <c r="G26" s="837">
        <v>77550.59</v>
      </c>
      <c r="H26" s="837">
        <v>77550.59</v>
      </c>
      <c r="I26" s="837">
        <v>77550.59</v>
      </c>
      <c r="J26" s="837">
        <v>77550.59</v>
      </c>
      <c r="K26" s="837">
        <v>49447.650000000009</v>
      </c>
    </row>
    <row r="27" spans="1:11" x14ac:dyDescent="0.25">
      <c r="A27" s="798">
        <v>15202</v>
      </c>
      <c r="B27" s="753" t="s">
        <v>569</v>
      </c>
      <c r="C27" s="838">
        <v>50004</v>
      </c>
      <c r="D27" s="838">
        <v>76994.240000000005</v>
      </c>
      <c r="E27" s="838">
        <v>0</v>
      </c>
      <c r="F27" s="838">
        <v>126998.24</v>
      </c>
      <c r="G27" s="838">
        <v>77550.59</v>
      </c>
      <c r="H27" s="838">
        <v>77550.59</v>
      </c>
      <c r="I27" s="838">
        <v>77550.59</v>
      </c>
      <c r="J27" s="838">
        <v>77550.59</v>
      </c>
      <c r="K27" s="838">
        <v>49447.650000000009</v>
      </c>
    </row>
    <row r="28" spans="1:11" x14ac:dyDescent="0.25">
      <c r="A28" s="799">
        <v>2000</v>
      </c>
      <c r="B28" s="761" t="s">
        <v>13</v>
      </c>
      <c r="C28" s="835">
        <v>542883</v>
      </c>
      <c r="D28" s="835">
        <v>205671</v>
      </c>
      <c r="E28" s="835">
        <v>380971</v>
      </c>
      <c r="F28" s="835">
        <v>367583</v>
      </c>
      <c r="G28" s="835">
        <v>299965.67</v>
      </c>
      <c r="H28" s="835">
        <v>299965.67</v>
      </c>
      <c r="I28" s="835">
        <v>299965.67</v>
      </c>
      <c r="J28" s="835">
        <v>299965.67</v>
      </c>
      <c r="K28" s="835">
        <v>67617.330000000016</v>
      </c>
    </row>
    <row r="29" spans="1:11" ht="25.5" x14ac:dyDescent="0.25">
      <c r="A29" s="797">
        <v>2100</v>
      </c>
      <c r="B29" s="752" t="s">
        <v>1747</v>
      </c>
      <c r="C29" s="836">
        <v>63633</v>
      </c>
      <c r="D29" s="836">
        <v>0</v>
      </c>
      <c r="E29" s="836">
        <v>31600</v>
      </c>
      <c r="F29" s="836">
        <v>32033</v>
      </c>
      <c r="G29" s="836">
        <v>19909.03</v>
      </c>
      <c r="H29" s="836">
        <v>19909.03</v>
      </c>
      <c r="I29" s="836">
        <v>19909.03</v>
      </c>
      <c r="J29" s="836">
        <v>19909.03</v>
      </c>
      <c r="K29" s="836">
        <v>12123.970000000001</v>
      </c>
    </row>
    <row r="30" spans="1:11" ht="25.5" x14ac:dyDescent="0.25">
      <c r="A30" s="796">
        <v>211</v>
      </c>
      <c r="B30" s="751" t="s">
        <v>583</v>
      </c>
      <c r="C30" s="837">
        <v>33624</v>
      </c>
      <c r="D30" s="837">
        <v>0</v>
      </c>
      <c r="E30" s="837">
        <v>9100</v>
      </c>
      <c r="F30" s="837">
        <v>24524</v>
      </c>
      <c r="G30" s="837">
        <v>18161.5</v>
      </c>
      <c r="H30" s="837">
        <v>18161.5</v>
      </c>
      <c r="I30" s="837">
        <v>18161.5</v>
      </c>
      <c r="J30" s="837">
        <v>18161.5</v>
      </c>
      <c r="K30" s="837">
        <v>6362.5</v>
      </c>
    </row>
    <row r="31" spans="1:11" x14ac:dyDescent="0.25">
      <c r="A31" s="798">
        <v>21101</v>
      </c>
      <c r="B31" s="753" t="s">
        <v>1748</v>
      </c>
      <c r="C31" s="838">
        <v>33624</v>
      </c>
      <c r="D31" s="838">
        <v>0</v>
      </c>
      <c r="E31" s="838">
        <v>9100</v>
      </c>
      <c r="F31" s="838">
        <v>24524</v>
      </c>
      <c r="G31" s="838">
        <v>18161.5</v>
      </c>
      <c r="H31" s="838">
        <v>18161.5</v>
      </c>
      <c r="I31" s="838">
        <v>18161.5</v>
      </c>
      <c r="J31" s="838">
        <v>18161.5</v>
      </c>
      <c r="K31" s="838">
        <v>6362.5</v>
      </c>
    </row>
    <row r="32" spans="1:11" ht="25.5" x14ac:dyDescent="0.25">
      <c r="A32" s="796">
        <v>212</v>
      </c>
      <c r="B32" s="751" t="s">
        <v>584</v>
      </c>
      <c r="C32" s="837">
        <v>20004</v>
      </c>
      <c r="D32" s="837">
        <v>0</v>
      </c>
      <c r="E32" s="837">
        <v>17000</v>
      </c>
      <c r="F32" s="837">
        <v>3004</v>
      </c>
      <c r="G32" s="837">
        <v>0</v>
      </c>
      <c r="H32" s="837">
        <v>0</v>
      </c>
      <c r="I32" s="837">
        <v>0</v>
      </c>
      <c r="J32" s="837">
        <v>0</v>
      </c>
      <c r="K32" s="837">
        <v>3004</v>
      </c>
    </row>
    <row r="33" spans="1:11" x14ac:dyDescent="0.25">
      <c r="A33" s="798">
        <v>21201</v>
      </c>
      <c r="B33" s="753" t="s">
        <v>2374</v>
      </c>
      <c r="C33" s="838">
        <v>20004</v>
      </c>
      <c r="D33" s="838">
        <v>0</v>
      </c>
      <c r="E33" s="838">
        <v>17000</v>
      </c>
      <c r="F33" s="838">
        <v>3004</v>
      </c>
      <c r="G33" s="838">
        <v>0</v>
      </c>
      <c r="H33" s="838">
        <v>0</v>
      </c>
      <c r="I33" s="838">
        <v>0</v>
      </c>
      <c r="J33" s="838">
        <v>0</v>
      </c>
      <c r="K33" s="838">
        <v>3004</v>
      </c>
    </row>
    <row r="34" spans="1:11" x14ac:dyDescent="0.25">
      <c r="A34" s="796">
        <v>216</v>
      </c>
      <c r="B34" s="751" t="s">
        <v>586</v>
      </c>
      <c r="C34" s="837">
        <v>10005</v>
      </c>
      <c r="D34" s="837">
        <v>0</v>
      </c>
      <c r="E34" s="837">
        <v>5500</v>
      </c>
      <c r="F34" s="837">
        <v>4505</v>
      </c>
      <c r="G34" s="837">
        <v>1747.53</v>
      </c>
      <c r="H34" s="837">
        <v>1747.53</v>
      </c>
      <c r="I34" s="837">
        <v>1747.53</v>
      </c>
      <c r="J34" s="837">
        <v>1747.53</v>
      </c>
      <c r="K34" s="837">
        <v>2757.4700000000003</v>
      </c>
    </row>
    <row r="35" spans="1:11" x14ac:dyDescent="0.25">
      <c r="A35" s="798">
        <v>21601</v>
      </c>
      <c r="B35" s="753" t="s">
        <v>107</v>
      </c>
      <c r="C35" s="838">
        <v>10005</v>
      </c>
      <c r="D35" s="838">
        <v>0</v>
      </c>
      <c r="E35" s="838">
        <v>5500</v>
      </c>
      <c r="F35" s="838">
        <v>4505</v>
      </c>
      <c r="G35" s="838">
        <v>1747.53</v>
      </c>
      <c r="H35" s="838">
        <v>1747.53</v>
      </c>
      <c r="I35" s="838">
        <v>1747.53</v>
      </c>
      <c r="J35" s="838">
        <v>1747.53</v>
      </c>
      <c r="K35" s="838">
        <v>2757.4700000000003</v>
      </c>
    </row>
    <row r="36" spans="1:11" x14ac:dyDescent="0.25">
      <c r="A36" s="797">
        <v>2200</v>
      </c>
      <c r="B36" s="752" t="s">
        <v>591</v>
      </c>
      <c r="C36" s="836">
        <v>60000</v>
      </c>
      <c r="D36" s="836">
        <v>148571</v>
      </c>
      <c r="E36" s="836">
        <v>7000</v>
      </c>
      <c r="F36" s="836">
        <v>201571</v>
      </c>
      <c r="G36" s="836">
        <v>193428.6</v>
      </c>
      <c r="H36" s="836">
        <v>193428.6</v>
      </c>
      <c r="I36" s="836">
        <v>193428.6</v>
      </c>
      <c r="J36" s="836">
        <v>193428.6</v>
      </c>
      <c r="K36" s="836">
        <v>8142.3999999999942</v>
      </c>
    </row>
    <row r="37" spans="1:11" ht="25.5" x14ac:dyDescent="0.25">
      <c r="A37" s="796">
        <v>221</v>
      </c>
      <c r="B37" s="751" t="s">
        <v>592</v>
      </c>
      <c r="C37" s="837">
        <v>60000</v>
      </c>
      <c r="D37" s="837">
        <v>148571</v>
      </c>
      <c r="E37" s="837">
        <v>7000</v>
      </c>
      <c r="F37" s="837">
        <v>201571</v>
      </c>
      <c r="G37" s="837">
        <v>193428.6</v>
      </c>
      <c r="H37" s="837">
        <v>193428.6</v>
      </c>
      <c r="I37" s="837">
        <v>193428.6</v>
      </c>
      <c r="J37" s="837">
        <v>193428.6</v>
      </c>
      <c r="K37" s="837">
        <v>8142.3999999999942</v>
      </c>
    </row>
    <row r="38" spans="1:11" x14ac:dyDescent="0.25">
      <c r="A38" s="798">
        <v>22101</v>
      </c>
      <c r="B38" s="753" t="s">
        <v>1749</v>
      </c>
      <c r="C38" s="838">
        <v>49995</v>
      </c>
      <c r="D38" s="838">
        <v>148571</v>
      </c>
      <c r="E38" s="838">
        <v>0</v>
      </c>
      <c r="F38" s="838">
        <v>198566</v>
      </c>
      <c r="G38" s="838">
        <v>193428.6</v>
      </c>
      <c r="H38" s="838">
        <v>193428.6</v>
      </c>
      <c r="I38" s="838">
        <v>193428.6</v>
      </c>
      <c r="J38" s="838">
        <v>193428.6</v>
      </c>
      <c r="K38" s="838">
        <v>5137.3999999999942</v>
      </c>
    </row>
    <row r="39" spans="1:11" x14ac:dyDescent="0.25">
      <c r="A39" s="798">
        <v>22106</v>
      </c>
      <c r="B39" s="753" t="s">
        <v>2375</v>
      </c>
      <c r="C39" s="838">
        <v>10005</v>
      </c>
      <c r="D39" s="838">
        <v>0</v>
      </c>
      <c r="E39" s="838">
        <v>7000</v>
      </c>
      <c r="F39" s="838">
        <v>3005</v>
      </c>
      <c r="G39" s="838">
        <v>0</v>
      </c>
      <c r="H39" s="838">
        <v>0</v>
      </c>
      <c r="I39" s="838">
        <v>0</v>
      </c>
      <c r="J39" s="838">
        <v>0</v>
      </c>
      <c r="K39" s="838">
        <v>3005</v>
      </c>
    </row>
    <row r="40" spans="1:11" ht="25.5" x14ac:dyDescent="0.25">
      <c r="A40" s="797">
        <v>2400</v>
      </c>
      <c r="B40" s="752" t="s">
        <v>2314</v>
      </c>
      <c r="C40" s="836">
        <v>60000</v>
      </c>
      <c r="D40" s="836">
        <v>0</v>
      </c>
      <c r="E40" s="836">
        <v>39371</v>
      </c>
      <c r="F40" s="836">
        <v>20629</v>
      </c>
      <c r="G40" s="836">
        <v>5572.09</v>
      </c>
      <c r="H40" s="836">
        <v>5572.09</v>
      </c>
      <c r="I40" s="836">
        <v>5572.09</v>
      </c>
      <c r="J40" s="836">
        <v>5572.09</v>
      </c>
      <c r="K40" s="836">
        <v>15056.91</v>
      </c>
    </row>
    <row r="41" spans="1:11" x14ac:dyDescent="0.25">
      <c r="A41" s="796">
        <v>244</v>
      </c>
      <c r="B41" s="751" t="s">
        <v>2376</v>
      </c>
      <c r="C41" s="837">
        <v>19995</v>
      </c>
      <c r="D41" s="837">
        <v>0</v>
      </c>
      <c r="E41" s="837">
        <v>14000</v>
      </c>
      <c r="F41" s="837">
        <v>5995</v>
      </c>
      <c r="G41" s="837">
        <v>0</v>
      </c>
      <c r="H41" s="837">
        <v>0</v>
      </c>
      <c r="I41" s="837">
        <v>0</v>
      </c>
      <c r="J41" s="837">
        <v>0</v>
      </c>
      <c r="K41" s="837">
        <v>5995</v>
      </c>
    </row>
    <row r="42" spans="1:11" x14ac:dyDescent="0.25">
      <c r="A42" s="798">
        <v>24401</v>
      </c>
      <c r="B42" s="753" t="s">
        <v>2376</v>
      </c>
      <c r="C42" s="838">
        <v>19995</v>
      </c>
      <c r="D42" s="838">
        <v>0</v>
      </c>
      <c r="E42" s="838">
        <v>14000</v>
      </c>
      <c r="F42" s="838">
        <v>5995</v>
      </c>
      <c r="G42" s="838">
        <v>0</v>
      </c>
      <c r="H42" s="838">
        <v>0</v>
      </c>
      <c r="I42" s="838">
        <v>0</v>
      </c>
      <c r="J42" s="838">
        <v>0</v>
      </c>
      <c r="K42" s="838">
        <v>5995</v>
      </c>
    </row>
    <row r="43" spans="1:11" x14ac:dyDescent="0.25">
      <c r="A43" s="796">
        <v>246</v>
      </c>
      <c r="B43" s="751" t="s">
        <v>606</v>
      </c>
      <c r="C43" s="837">
        <v>19995</v>
      </c>
      <c r="D43" s="837">
        <v>0</v>
      </c>
      <c r="E43" s="837">
        <v>14000</v>
      </c>
      <c r="F43" s="837">
        <v>5995</v>
      </c>
      <c r="G43" s="837">
        <v>1285.9000000000001</v>
      </c>
      <c r="H43" s="837">
        <v>1285.9000000000001</v>
      </c>
      <c r="I43" s="837">
        <v>1285.9000000000001</v>
      </c>
      <c r="J43" s="837">
        <v>1285.9000000000001</v>
      </c>
      <c r="K43" s="837">
        <v>4709.1000000000004</v>
      </c>
    </row>
    <row r="44" spans="1:11" x14ac:dyDescent="0.25">
      <c r="A44" s="798">
        <v>24601</v>
      </c>
      <c r="B44" s="753" t="s">
        <v>2377</v>
      </c>
      <c r="C44" s="838">
        <v>19995</v>
      </c>
      <c r="D44" s="838">
        <v>0</v>
      </c>
      <c r="E44" s="838">
        <v>14000</v>
      </c>
      <c r="F44" s="838">
        <v>5995</v>
      </c>
      <c r="G44" s="838">
        <v>1285.9000000000001</v>
      </c>
      <c r="H44" s="838">
        <v>1285.9000000000001</v>
      </c>
      <c r="I44" s="838">
        <v>1285.9000000000001</v>
      </c>
      <c r="J44" s="838">
        <v>1285.9000000000001</v>
      </c>
      <c r="K44" s="838">
        <v>4709.1000000000004</v>
      </c>
    </row>
    <row r="45" spans="1:11" x14ac:dyDescent="0.25">
      <c r="A45" s="796">
        <v>248</v>
      </c>
      <c r="B45" s="751" t="s">
        <v>610</v>
      </c>
      <c r="C45" s="837">
        <v>10005</v>
      </c>
      <c r="D45" s="837">
        <v>0</v>
      </c>
      <c r="E45" s="837">
        <v>7500</v>
      </c>
      <c r="F45" s="837">
        <v>2505</v>
      </c>
      <c r="G45" s="837">
        <v>0</v>
      </c>
      <c r="H45" s="837">
        <v>0</v>
      </c>
      <c r="I45" s="837">
        <v>0</v>
      </c>
      <c r="J45" s="837">
        <v>0</v>
      </c>
      <c r="K45" s="837">
        <v>2505</v>
      </c>
    </row>
    <row r="46" spans="1:11" x14ac:dyDescent="0.25">
      <c r="A46" s="798">
        <v>24801</v>
      </c>
      <c r="B46" s="753" t="s">
        <v>610</v>
      </c>
      <c r="C46" s="838">
        <v>10005</v>
      </c>
      <c r="D46" s="838">
        <v>0</v>
      </c>
      <c r="E46" s="838">
        <v>7500</v>
      </c>
      <c r="F46" s="838">
        <v>2505</v>
      </c>
      <c r="G46" s="838">
        <v>0</v>
      </c>
      <c r="H46" s="838">
        <v>0</v>
      </c>
      <c r="I46" s="838">
        <v>0</v>
      </c>
      <c r="J46" s="838">
        <v>0</v>
      </c>
      <c r="K46" s="838">
        <v>2505</v>
      </c>
    </row>
    <row r="47" spans="1:11" ht="25.5" x14ac:dyDescent="0.25">
      <c r="A47" s="796">
        <v>249</v>
      </c>
      <c r="B47" s="751" t="s">
        <v>612</v>
      </c>
      <c r="C47" s="837">
        <v>10005</v>
      </c>
      <c r="D47" s="837">
        <v>0</v>
      </c>
      <c r="E47" s="837">
        <v>3871</v>
      </c>
      <c r="F47" s="837">
        <v>6134</v>
      </c>
      <c r="G47" s="837">
        <v>4286.1899999999996</v>
      </c>
      <c r="H47" s="837">
        <v>4286.1899999999996</v>
      </c>
      <c r="I47" s="837">
        <v>4286.1899999999996</v>
      </c>
      <c r="J47" s="837">
        <v>4286.1899999999996</v>
      </c>
      <c r="K47" s="837">
        <v>1847.8100000000004</v>
      </c>
    </row>
    <row r="48" spans="1:11" x14ac:dyDescent="0.25">
      <c r="A48" s="798">
        <v>24901</v>
      </c>
      <c r="B48" s="753" t="s">
        <v>2378</v>
      </c>
      <c r="C48" s="838">
        <v>10005</v>
      </c>
      <c r="D48" s="838">
        <v>0</v>
      </c>
      <c r="E48" s="838">
        <v>3871</v>
      </c>
      <c r="F48" s="838">
        <v>6134</v>
      </c>
      <c r="G48" s="838">
        <v>4286.1899999999996</v>
      </c>
      <c r="H48" s="838">
        <v>4286.1899999999996</v>
      </c>
      <c r="I48" s="838">
        <v>4286.1899999999996</v>
      </c>
      <c r="J48" s="838">
        <v>4286.1899999999996</v>
      </c>
      <c r="K48" s="838">
        <v>1847.8100000000004</v>
      </c>
    </row>
    <row r="49" spans="1:11" x14ac:dyDescent="0.25">
      <c r="A49" s="797">
        <v>2600</v>
      </c>
      <c r="B49" s="752" t="s">
        <v>625</v>
      </c>
      <c r="C49" s="836">
        <v>30003</v>
      </c>
      <c r="D49" s="836">
        <v>57100</v>
      </c>
      <c r="E49" s="836">
        <v>0</v>
      </c>
      <c r="F49" s="836">
        <v>87103</v>
      </c>
      <c r="G49" s="836">
        <v>66150</v>
      </c>
      <c r="H49" s="836">
        <v>66150</v>
      </c>
      <c r="I49" s="836">
        <v>66150</v>
      </c>
      <c r="J49" s="836">
        <v>66150</v>
      </c>
      <c r="K49" s="836">
        <v>20953</v>
      </c>
    </row>
    <row r="50" spans="1:11" x14ac:dyDescent="0.25">
      <c r="A50" s="796">
        <v>261</v>
      </c>
      <c r="B50" s="751" t="s">
        <v>625</v>
      </c>
      <c r="C50" s="837">
        <v>30003</v>
      </c>
      <c r="D50" s="837">
        <v>57100</v>
      </c>
      <c r="E50" s="837">
        <v>0</v>
      </c>
      <c r="F50" s="837">
        <v>87103</v>
      </c>
      <c r="G50" s="837">
        <v>66150</v>
      </c>
      <c r="H50" s="837">
        <v>66150</v>
      </c>
      <c r="I50" s="837">
        <v>66150</v>
      </c>
      <c r="J50" s="837">
        <v>66150</v>
      </c>
      <c r="K50" s="837">
        <v>20953</v>
      </c>
    </row>
    <row r="51" spans="1:11" x14ac:dyDescent="0.25">
      <c r="A51" s="798">
        <v>26101</v>
      </c>
      <c r="B51" s="753" t="s">
        <v>117</v>
      </c>
      <c r="C51" s="838">
        <v>30003</v>
      </c>
      <c r="D51" s="838">
        <v>57100</v>
      </c>
      <c r="E51" s="838">
        <v>0</v>
      </c>
      <c r="F51" s="838">
        <v>87103</v>
      </c>
      <c r="G51" s="838">
        <v>66150</v>
      </c>
      <c r="H51" s="838">
        <v>66150</v>
      </c>
      <c r="I51" s="838">
        <v>66150</v>
      </c>
      <c r="J51" s="838">
        <v>66150</v>
      </c>
      <c r="K51" s="838">
        <v>20953</v>
      </c>
    </row>
    <row r="52" spans="1:11" ht="25.5" x14ac:dyDescent="0.25">
      <c r="A52" s="797">
        <v>2700</v>
      </c>
      <c r="B52" s="752" t="s">
        <v>627</v>
      </c>
      <c r="C52" s="836">
        <v>279999</v>
      </c>
      <c r="D52" s="836">
        <v>0</v>
      </c>
      <c r="E52" s="836">
        <v>266000</v>
      </c>
      <c r="F52" s="836">
        <v>13999</v>
      </c>
      <c r="G52" s="836">
        <v>5800</v>
      </c>
      <c r="H52" s="836">
        <v>5800</v>
      </c>
      <c r="I52" s="836">
        <v>5800</v>
      </c>
      <c r="J52" s="836">
        <v>5800</v>
      </c>
      <c r="K52" s="836">
        <v>8199</v>
      </c>
    </row>
    <row r="53" spans="1:11" x14ac:dyDescent="0.25">
      <c r="A53" s="796">
        <v>271</v>
      </c>
      <c r="B53" s="751" t="s">
        <v>628</v>
      </c>
      <c r="C53" s="837">
        <v>279999</v>
      </c>
      <c r="D53" s="837">
        <v>0</v>
      </c>
      <c r="E53" s="837">
        <v>266000</v>
      </c>
      <c r="F53" s="837">
        <v>13999</v>
      </c>
      <c r="G53" s="837">
        <v>5800</v>
      </c>
      <c r="H53" s="837">
        <v>5800</v>
      </c>
      <c r="I53" s="837">
        <v>5800</v>
      </c>
      <c r="J53" s="837">
        <v>5800</v>
      </c>
      <c r="K53" s="837">
        <v>8199</v>
      </c>
    </row>
    <row r="54" spans="1:11" x14ac:dyDescent="0.25">
      <c r="A54" s="798">
        <v>27101</v>
      </c>
      <c r="B54" s="753" t="s">
        <v>119</v>
      </c>
      <c r="C54" s="838">
        <v>279999</v>
      </c>
      <c r="D54" s="838">
        <v>0</v>
      </c>
      <c r="E54" s="838">
        <v>266000</v>
      </c>
      <c r="F54" s="838">
        <v>13999</v>
      </c>
      <c r="G54" s="838">
        <v>5800</v>
      </c>
      <c r="H54" s="838">
        <v>5800</v>
      </c>
      <c r="I54" s="838">
        <v>5800</v>
      </c>
      <c r="J54" s="838">
        <v>5800</v>
      </c>
      <c r="K54" s="838">
        <v>8199</v>
      </c>
    </row>
    <row r="55" spans="1:11" ht="25.5" x14ac:dyDescent="0.25">
      <c r="A55" s="797">
        <v>2900</v>
      </c>
      <c r="B55" s="752" t="s">
        <v>643</v>
      </c>
      <c r="C55" s="836">
        <v>49248</v>
      </c>
      <c r="D55" s="836">
        <v>0</v>
      </c>
      <c r="E55" s="836">
        <v>37000</v>
      </c>
      <c r="F55" s="836">
        <v>12248</v>
      </c>
      <c r="G55" s="836">
        <v>9105.9500000000007</v>
      </c>
      <c r="H55" s="836">
        <v>9105.9500000000007</v>
      </c>
      <c r="I55" s="836">
        <v>9105.9500000000007</v>
      </c>
      <c r="J55" s="836">
        <v>9105.9500000000007</v>
      </c>
      <c r="K55" s="836">
        <v>3142.0499999999993</v>
      </c>
    </row>
    <row r="56" spans="1:11" ht="25.5" x14ac:dyDescent="0.25">
      <c r="A56" s="796">
        <v>298</v>
      </c>
      <c r="B56" s="751" t="s">
        <v>659</v>
      </c>
      <c r="C56" s="837">
        <v>19245</v>
      </c>
      <c r="D56" s="837">
        <v>0</v>
      </c>
      <c r="E56" s="837">
        <v>17200</v>
      </c>
      <c r="F56" s="837">
        <v>2045</v>
      </c>
      <c r="G56" s="837">
        <v>0</v>
      </c>
      <c r="H56" s="837">
        <v>0</v>
      </c>
      <c r="I56" s="837">
        <v>0</v>
      </c>
      <c r="J56" s="837">
        <v>0</v>
      </c>
      <c r="K56" s="837">
        <v>2045</v>
      </c>
    </row>
    <row r="57" spans="1:11" x14ac:dyDescent="0.25">
      <c r="A57" s="798">
        <v>29801</v>
      </c>
      <c r="B57" s="753" t="s">
        <v>2379</v>
      </c>
      <c r="C57" s="838">
        <v>19245</v>
      </c>
      <c r="D57" s="838">
        <v>0</v>
      </c>
      <c r="E57" s="838">
        <v>17200</v>
      </c>
      <c r="F57" s="838">
        <v>2045</v>
      </c>
      <c r="G57" s="838">
        <v>0</v>
      </c>
      <c r="H57" s="838">
        <v>0</v>
      </c>
      <c r="I57" s="838">
        <v>0</v>
      </c>
      <c r="J57" s="838">
        <v>0</v>
      </c>
      <c r="K57" s="838">
        <v>2045</v>
      </c>
    </row>
    <row r="58" spans="1:11" ht="25.5" x14ac:dyDescent="0.25">
      <c r="A58" s="796">
        <v>299</v>
      </c>
      <c r="B58" s="751" t="s">
        <v>662</v>
      </c>
      <c r="C58" s="837">
        <v>30003</v>
      </c>
      <c r="D58" s="837">
        <v>0</v>
      </c>
      <c r="E58" s="837">
        <v>19800</v>
      </c>
      <c r="F58" s="837">
        <v>10203</v>
      </c>
      <c r="G58" s="837">
        <v>9105.9500000000007</v>
      </c>
      <c r="H58" s="837">
        <v>9105.9500000000007</v>
      </c>
      <c r="I58" s="837">
        <v>9105.9500000000007</v>
      </c>
      <c r="J58" s="837">
        <v>9105.9500000000007</v>
      </c>
      <c r="K58" s="837">
        <v>1097.0499999999993</v>
      </c>
    </row>
    <row r="59" spans="1:11" x14ac:dyDescent="0.25">
      <c r="A59" s="798">
        <v>29901</v>
      </c>
      <c r="B59" s="753" t="s">
        <v>2380</v>
      </c>
      <c r="C59" s="838">
        <v>30003</v>
      </c>
      <c r="D59" s="838">
        <v>0</v>
      </c>
      <c r="E59" s="838">
        <v>19800</v>
      </c>
      <c r="F59" s="838">
        <v>10203</v>
      </c>
      <c r="G59" s="838">
        <v>9105.9500000000007</v>
      </c>
      <c r="H59" s="838">
        <v>9105.9500000000007</v>
      </c>
      <c r="I59" s="838">
        <v>9105.9500000000007</v>
      </c>
      <c r="J59" s="838">
        <v>9105.9500000000007</v>
      </c>
      <c r="K59" s="838">
        <v>1097.0499999999993</v>
      </c>
    </row>
    <row r="60" spans="1:11" x14ac:dyDescent="0.25">
      <c r="A60" s="799">
        <v>3000</v>
      </c>
      <c r="B60" s="761" t="s">
        <v>14</v>
      </c>
      <c r="C60" s="835">
        <v>4403274</v>
      </c>
      <c r="D60" s="835">
        <v>884565.76</v>
      </c>
      <c r="E60" s="835">
        <v>482370</v>
      </c>
      <c r="F60" s="835">
        <v>4805469.76</v>
      </c>
      <c r="G60" s="835">
        <v>4666730.42</v>
      </c>
      <c r="H60" s="835">
        <v>4666730.42</v>
      </c>
      <c r="I60" s="835">
        <v>4666730.42</v>
      </c>
      <c r="J60" s="835">
        <v>4666730.42</v>
      </c>
      <c r="K60" s="835">
        <v>138739.33999999985</v>
      </c>
    </row>
    <row r="61" spans="1:11" x14ac:dyDescent="0.25">
      <c r="A61" s="797">
        <v>3100</v>
      </c>
      <c r="B61" s="752" t="s">
        <v>664</v>
      </c>
      <c r="C61" s="836">
        <v>19678</v>
      </c>
      <c r="D61" s="836">
        <v>1000</v>
      </c>
      <c r="E61" s="836">
        <v>6480</v>
      </c>
      <c r="F61" s="836">
        <v>14198</v>
      </c>
      <c r="G61" s="836">
        <v>4884.3599999999997</v>
      </c>
      <c r="H61" s="836">
        <v>4884.3599999999997</v>
      </c>
      <c r="I61" s="836">
        <v>4884.3599999999997</v>
      </c>
      <c r="J61" s="836">
        <v>4884.3599999999997</v>
      </c>
      <c r="K61" s="836">
        <v>9313.64</v>
      </c>
    </row>
    <row r="62" spans="1:11" x14ac:dyDescent="0.25">
      <c r="A62" s="796">
        <v>311</v>
      </c>
      <c r="B62" s="751" t="s">
        <v>665</v>
      </c>
      <c r="C62" s="837">
        <v>10684</v>
      </c>
      <c r="D62" s="837">
        <v>0</v>
      </c>
      <c r="E62" s="837">
        <v>1000</v>
      </c>
      <c r="F62" s="837">
        <v>9684</v>
      </c>
      <c r="G62" s="837">
        <v>4565.17</v>
      </c>
      <c r="H62" s="837">
        <v>4565.17</v>
      </c>
      <c r="I62" s="837">
        <v>4565.17</v>
      </c>
      <c r="J62" s="837">
        <v>4565.17</v>
      </c>
      <c r="K62" s="837">
        <v>5118.83</v>
      </c>
    </row>
    <row r="63" spans="1:11" x14ac:dyDescent="0.25">
      <c r="A63" s="798">
        <v>31101</v>
      </c>
      <c r="B63" s="753" t="s">
        <v>461</v>
      </c>
      <c r="C63" s="838">
        <v>10684</v>
      </c>
      <c r="D63" s="838">
        <v>0</v>
      </c>
      <c r="E63" s="838">
        <v>1000</v>
      </c>
      <c r="F63" s="838">
        <v>9684</v>
      </c>
      <c r="G63" s="838">
        <v>4565.17</v>
      </c>
      <c r="H63" s="838">
        <v>4565.17</v>
      </c>
      <c r="I63" s="838">
        <v>4565.17</v>
      </c>
      <c r="J63" s="838">
        <v>4565.17</v>
      </c>
      <c r="K63" s="838">
        <v>5118.83</v>
      </c>
    </row>
    <row r="64" spans="1:11" x14ac:dyDescent="0.25">
      <c r="A64" s="796">
        <v>313</v>
      </c>
      <c r="B64" s="751" t="s">
        <v>671</v>
      </c>
      <c r="C64" s="837">
        <v>3003</v>
      </c>
      <c r="D64" s="837">
        <v>0</v>
      </c>
      <c r="E64" s="837">
        <v>2000</v>
      </c>
      <c r="F64" s="837">
        <v>1003</v>
      </c>
      <c r="G64" s="837">
        <v>0</v>
      </c>
      <c r="H64" s="837">
        <v>0</v>
      </c>
      <c r="I64" s="837">
        <v>0</v>
      </c>
      <c r="J64" s="837">
        <v>0</v>
      </c>
      <c r="K64" s="837">
        <v>1003</v>
      </c>
    </row>
    <row r="65" spans="1:11" x14ac:dyDescent="0.25">
      <c r="A65" s="798">
        <v>31301</v>
      </c>
      <c r="B65" s="753" t="s">
        <v>122</v>
      </c>
      <c r="C65" s="838">
        <v>3003</v>
      </c>
      <c r="D65" s="838">
        <v>0</v>
      </c>
      <c r="E65" s="838">
        <v>2000</v>
      </c>
      <c r="F65" s="838">
        <v>1003</v>
      </c>
      <c r="G65" s="838">
        <v>0</v>
      </c>
      <c r="H65" s="838">
        <v>0</v>
      </c>
      <c r="I65" s="838">
        <v>0</v>
      </c>
      <c r="J65" s="838">
        <v>0</v>
      </c>
      <c r="K65" s="838">
        <v>1003</v>
      </c>
    </row>
    <row r="66" spans="1:11" x14ac:dyDescent="0.25">
      <c r="A66" s="796">
        <v>314</v>
      </c>
      <c r="B66" s="751" t="s">
        <v>673</v>
      </c>
      <c r="C66" s="837">
        <v>5991</v>
      </c>
      <c r="D66" s="837">
        <v>0</v>
      </c>
      <c r="E66" s="837">
        <v>3480</v>
      </c>
      <c r="F66" s="837">
        <v>2511</v>
      </c>
      <c r="G66" s="837">
        <v>0</v>
      </c>
      <c r="H66" s="837">
        <v>0</v>
      </c>
      <c r="I66" s="837">
        <v>0</v>
      </c>
      <c r="J66" s="837">
        <v>0</v>
      </c>
      <c r="K66" s="837">
        <v>2511</v>
      </c>
    </row>
    <row r="67" spans="1:11" x14ac:dyDescent="0.25">
      <c r="A67" s="798">
        <v>31401</v>
      </c>
      <c r="B67" s="753" t="s">
        <v>2357</v>
      </c>
      <c r="C67" s="838">
        <v>5991</v>
      </c>
      <c r="D67" s="838">
        <v>0</v>
      </c>
      <c r="E67" s="838">
        <v>3480</v>
      </c>
      <c r="F67" s="838">
        <v>2511</v>
      </c>
      <c r="G67" s="838">
        <v>0</v>
      </c>
      <c r="H67" s="838">
        <v>0</v>
      </c>
      <c r="I67" s="838">
        <v>0</v>
      </c>
      <c r="J67" s="838">
        <v>0</v>
      </c>
      <c r="K67" s="838">
        <v>2511</v>
      </c>
    </row>
    <row r="68" spans="1:11" x14ac:dyDescent="0.25">
      <c r="A68" s="796">
        <v>318</v>
      </c>
      <c r="B68" s="751" t="s">
        <v>680</v>
      </c>
      <c r="C68" s="837">
        <v>0</v>
      </c>
      <c r="D68" s="837">
        <v>1000</v>
      </c>
      <c r="E68" s="837">
        <v>0</v>
      </c>
      <c r="F68" s="837">
        <v>1000</v>
      </c>
      <c r="G68" s="837">
        <v>319.19</v>
      </c>
      <c r="H68" s="837">
        <v>319.19</v>
      </c>
      <c r="I68" s="837">
        <v>319.19</v>
      </c>
      <c r="J68" s="837">
        <v>319.19</v>
      </c>
      <c r="K68" s="837">
        <v>680.81</v>
      </c>
    </row>
    <row r="69" spans="1:11" x14ac:dyDescent="0.25">
      <c r="A69" s="798">
        <v>31801</v>
      </c>
      <c r="B69" s="753" t="s">
        <v>125</v>
      </c>
      <c r="C69" s="838">
        <v>0</v>
      </c>
      <c r="D69" s="838">
        <v>1000</v>
      </c>
      <c r="E69" s="838">
        <v>0</v>
      </c>
      <c r="F69" s="838">
        <v>1000</v>
      </c>
      <c r="G69" s="838">
        <v>319.19</v>
      </c>
      <c r="H69" s="838">
        <v>319.19</v>
      </c>
      <c r="I69" s="838">
        <v>319.19</v>
      </c>
      <c r="J69" s="838">
        <v>319.19</v>
      </c>
      <c r="K69" s="838">
        <v>680.81</v>
      </c>
    </row>
    <row r="70" spans="1:11" x14ac:dyDescent="0.25">
      <c r="A70" s="797">
        <v>3200</v>
      </c>
      <c r="B70" s="752" t="s">
        <v>681</v>
      </c>
      <c r="C70" s="836">
        <v>88203</v>
      </c>
      <c r="D70" s="836">
        <v>47000</v>
      </c>
      <c r="E70" s="836">
        <v>12200</v>
      </c>
      <c r="F70" s="836">
        <v>123003</v>
      </c>
      <c r="G70" s="836">
        <v>117125.56</v>
      </c>
      <c r="H70" s="836">
        <v>117125.56</v>
      </c>
      <c r="I70" s="836">
        <v>117125.56</v>
      </c>
      <c r="J70" s="836">
        <v>117125.56</v>
      </c>
      <c r="K70" s="836">
        <v>5877.4400000000023</v>
      </c>
    </row>
    <row r="71" spans="1:11" x14ac:dyDescent="0.25">
      <c r="A71" s="796">
        <v>322</v>
      </c>
      <c r="B71" s="751" t="s">
        <v>683</v>
      </c>
      <c r="C71" s="837">
        <v>73800</v>
      </c>
      <c r="D71" s="837">
        <v>17000</v>
      </c>
      <c r="E71" s="837">
        <v>0</v>
      </c>
      <c r="F71" s="837">
        <v>90800</v>
      </c>
      <c r="G71" s="837">
        <v>87312.960000000006</v>
      </c>
      <c r="H71" s="837">
        <v>87312.960000000006</v>
      </c>
      <c r="I71" s="837">
        <v>87312.960000000006</v>
      </c>
      <c r="J71" s="837">
        <v>87312.960000000006</v>
      </c>
      <c r="K71" s="837">
        <v>3487.0399999999936</v>
      </c>
    </row>
    <row r="72" spans="1:11" x14ac:dyDescent="0.25">
      <c r="A72" s="798">
        <v>32201</v>
      </c>
      <c r="B72" s="753" t="s">
        <v>127</v>
      </c>
      <c r="C72" s="838">
        <v>73800</v>
      </c>
      <c r="D72" s="838">
        <v>17000</v>
      </c>
      <c r="E72" s="838">
        <v>0</v>
      </c>
      <c r="F72" s="838">
        <v>90800</v>
      </c>
      <c r="G72" s="838">
        <v>87312.960000000006</v>
      </c>
      <c r="H72" s="838">
        <v>87312.960000000006</v>
      </c>
      <c r="I72" s="838">
        <v>87312.960000000006</v>
      </c>
      <c r="J72" s="838">
        <v>87312.960000000006</v>
      </c>
      <c r="K72" s="838">
        <v>3487.0399999999936</v>
      </c>
    </row>
    <row r="73" spans="1:11" ht="38.25" x14ac:dyDescent="0.25">
      <c r="A73" s="796">
        <v>323</v>
      </c>
      <c r="B73" s="751" t="s">
        <v>684</v>
      </c>
      <c r="C73" s="837">
        <v>14403</v>
      </c>
      <c r="D73" s="837">
        <v>30000</v>
      </c>
      <c r="E73" s="837">
        <v>12200</v>
      </c>
      <c r="F73" s="837">
        <v>32203</v>
      </c>
      <c r="G73" s="837">
        <v>29812.6</v>
      </c>
      <c r="H73" s="837">
        <v>29812.6</v>
      </c>
      <c r="I73" s="837">
        <v>29812.6</v>
      </c>
      <c r="J73" s="837">
        <v>29812.6</v>
      </c>
      <c r="K73" s="837">
        <v>2390.4000000000015</v>
      </c>
    </row>
    <row r="74" spans="1:11" x14ac:dyDescent="0.25">
      <c r="A74" s="798">
        <v>32301</v>
      </c>
      <c r="B74" s="753" t="s">
        <v>2381</v>
      </c>
      <c r="C74" s="838">
        <v>14403</v>
      </c>
      <c r="D74" s="838">
        <v>0</v>
      </c>
      <c r="E74" s="838">
        <v>12200</v>
      </c>
      <c r="F74" s="838">
        <v>2203</v>
      </c>
      <c r="G74" s="838">
        <v>0</v>
      </c>
      <c r="H74" s="838">
        <v>0</v>
      </c>
      <c r="I74" s="838">
        <v>0</v>
      </c>
      <c r="J74" s="838">
        <v>0</v>
      </c>
      <c r="K74" s="838">
        <v>2203</v>
      </c>
    </row>
    <row r="75" spans="1:11" x14ac:dyDescent="0.25">
      <c r="A75" s="798">
        <v>32302</v>
      </c>
      <c r="B75" s="753" t="s">
        <v>2382</v>
      </c>
      <c r="C75" s="838">
        <v>0</v>
      </c>
      <c r="D75" s="838">
        <v>30000</v>
      </c>
      <c r="E75" s="838">
        <v>0</v>
      </c>
      <c r="F75" s="838">
        <v>30000</v>
      </c>
      <c r="G75" s="838">
        <v>29812.6</v>
      </c>
      <c r="H75" s="838">
        <v>29812.6</v>
      </c>
      <c r="I75" s="838">
        <v>29812.6</v>
      </c>
      <c r="J75" s="838">
        <v>29812.6</v>
      </c>
      <c r="K75" s="838">
        <v>187.40000000000146</v>
      </c>
    </row>
    <row r="76" spans="1:11" ht="25.5" x14ac:dyDescent="0.25">
      <c r="A76" s="797">
        <v>3300</v>
      </c>
      <c r="B76" s="752" t="s">
        <v>706</v>
      </c>
      <c r="C76" s="836">
        <v>142803</v>
      </c>
      <c r="D76" s="836">
        <v>13120.119999999999</v>
      </c>
      <c r="E76" s="836">
        <v>38700</v>
      </c>
      <c r="F76" s="836">
        <v>117223.12</v>
      </c>
      <c r="G76" s="836">
        <v>105920.12</v>
      </c>
      <c r="H76" s="836">
        <v>105920.12</v>
      </c>
      <c r="I76" s="836">
        <v>105920.12</v>
      </c>
      <c r="J76" s="836">
        <v>105920.12</v>
      </c>
      <c r="K76" s="836">
        <v>11303</v>
      </c>
    </row>
    <row r="77" spans="1:11" ht="25.5" x14ac:dyDescent="0.25">
      <c r="A77" s="796">
        <v>331</v>
      </c>
      <c r="B77" s="751" t="s">
        <v>1750</v>
      </c>
      <c r="C77" s="837">
        <v>112800</v>
      </c>
      <c r="D77" s="837">
        <v>0</v>
      </c>
      <c r="E77" s="837">
        <v>10000</v>
      </c>
      <c r="F77" s="837">
        <v>102800</v>
      </c>
      <c r="G77" s="837">
        <v>92800</v>
      </c>
      <c r="H77" s="837">
        <v>92800</v>
      </c>
      <c r="I77" s="837">
        <v>92800</v>
      </c>
      <c r="J77" s="837">
        <v>92800</v>
      </c>
      <c r="K77" s="837">
        <v>10000</v>
      </c>
    </row>
    <row r="78" spans="1:11" x14ac:dyDescent="0.25">
      <c r="A78" s="798">
        <v>33101</v>
      </c>
      <c r="B78" s="753" t="s">
        <v>1751</v>
      </c>
      <c r="C78" s="838">
        <v>112800</v>
      </c>
      <c r="D78" s="838">
        <v>0</v>
      </c>
      <c r="E78" s="838">
        <v>10000</v>
      </c>
      <c r="F78" s="838">
        <v>102800</v>
      </c>
      <c r="G78" s="838">
        <v>92800</v>
      </c>
      <c r="H78" s="838">
        <v>92800</v>
      </c>
      <c r="I78" s="838">
        <v>92800</v>
      </c>
      <c r="J78" s="838">
        <v>92800</v>
      </c>
      <c r="K78" s="838">
        <v>10000</v>
      </c>
    </row>
    <row r="79" spans="1:11" ht="38.25" x14ac:dyDescent="0.25">
      <c r="A79" s="796">
        <v>333</v>
      </c>
      <c r="B79" s="751" t="s">
        <v>713</v>
      </c>
      <c r="C79" s="837">
        <v>0</v>
      </c>
      <c r="D79" s="837">
        <v>9500.4</v>
      </c>
      <c r="E79" s="837">
        <v>0</v>
      </c>
      <c r="F79" s="837">
        <v>9500.4</v>
      </c>
      <c r="G79" s="837">
        <v>9500.4</v>
      </c>
      <c r="H79" s="837">
        <v>9500.4</v>
      </c>
      <c r="I79" s="837">
        <v>9500.4</v>
      </c>
      <c r="J79" s="837">
        <v>9500.4</v>
      </c>
      <c r="K79" s="837">
        <v>0</v>
      </c>
    </row>
    <row r="80" spans="1:11" x14ac:dyDescent="0.25">
      <c r="A80" s="798">
        <v>33301</v>
      </c>
      <c r="B80" s="753" t="s">
        <v>2315</v>
      </c>
      <c r="C80" s="838">
        <v>0</v>
      </c>
      <c r="D80" s="838">
        <v>9500.4</v>
      </c>
      <c r="E80" s="838">
        <v>0</v>
      </c>
      <c r="F80" s="838">
        <v>9500.4</v>
      </c>
      <c r="G80" s="838">
        <v>9500.4</v>
      </c>
      <c r="H80" s="838">
        <v>9500.4</v>
      </c>
      <c r="I80" s="838">
        <v>9500.4</v>
      </c>
      <c r="J80" s="838">
        <v>9500.4</v>
      </c>
      <c r="K80" s="838">
        <v>0</v>
      </c>
    </row>
    <row r="81" spans="1:11" ht="25.5" x14ac:dyDescent="0.25">
      <c r="A81" s="796">
        <v>336</v>
      </c>
      <c r="B81" s="751" t="s">
        <v>717</v>
      </c>
      <c r="C81" s="837">
        <v>30003</v>
      </c>
      <c r="D81" s="837">
        <v>3619.72</v>
      </c>
      <c r="E81" s="837">
        <v>28700</v>
      </c>
      <c r="F81" s="837">
        <v>4922.7199999999993</v>
      </c>
      <c r="G81" s="837">
        <v>3619.72</v>
      </c>
      <c r="H81" s="837">
        <v>3619.72</v>
      </c>
      <c r="I81" s="837">
        <v>3619.72</v>
      </c>
      <c r="J81" s="837">
        <v>3619.72</v>
      </c>
      <c r="K81" s="837">
        <v>1302.9999999999995</v>
      </c>
    </row>
    <row r="82" spans="1:11" x14ac:dyDescent="0.25">
      <c r="A82" s="798">
        <v>33601</v>
      </c>
      <c r="B82" s="753" t="s">
        <v>2383</v>
      </c>
      <c r="C82" s="838">
        <v>30003</v>
      </c>
      <c r="D82" s="838">
        <v>0</v>
      </c>
      <c r="E82" s="838">
        <v>28700</v>
      </c>
      <c r="F82" s="838">
        <v>1303</v>
      </c>
      <c r="G82" s="838">
        <v>0</v>
      </c>
      <c r="H82" s="838">
        <v>0</v>
      </c>
      <c r="I82" s="838">
        <v>0</v>
      </c>
      <c r="J82" s="838">
        <v>0</v>
      </c>
      <c r="K82" s="838">
        <v>1303</v>
      </c>
    </row>
    <row r="83" spans="1:11" x14ac:dyDescent="0.25">
      <c r="A83" s="798">
        <v>33603</v>
      </c>
      <c r="B83" s="753" t="s">
        <v>1752</v>
      </c>
      <c r="C83" s="838">
        <v>0</v>
      </c>
      <c r="D83" s="838">
        <v>3619.72</v>
      </c>
      <c r="E83" s="838">
        <v>0</v>
      </c>
      <c r="F83" s="838">
        <v>3619.72</v>
      </c>
      <c r="G83" s="838">
        <v>3619.72</v>
      </c>
      <c r="H83" s="838">
        <v>3619.72</v>
      </c>
      <c r="I83" s="838">
        <v>3619.72</v>
      </c>
      <c r="J83" s="838">
        <v>3619.72</v>
      </c>
      <c r="K83" s="838">
        <v>0</v>
      </c>
    </row>
    <row r="84" spans="1:11" ht="25.5" x14ac:dyDescent="0.25">
      <c r="A84" s="797">
        <v>3400</v>
      </c>
      <c r="B84" s="752" t="s">
        <v>1753</v>
      </c>
      <c r="C84" s="836">
        <v>3000</v>
      </c>
      <c r="D84" s="836">
        <v>11585.64</v>
      </c>
      <c r="E84" s="836">
        <v>0</v>
      </c>
      <c r="F84" s="836">
        <v>14585.64</v>
      </c>
      <c r="G84" s="836">
        <v>12957.44</v>
      </c>
      <c r="H84" s="836">
        <v>12957.44</v>
      </c>
      <c r="I84" s="836">
        <v>12957.44</v>
      </c>
      <c r="J84" s="836">
        <v>12957.44</v>
      </c>
      <c r="K84" s="836">
        <v>1628.1999999999989</v>
      </c>
    </row>
    <row r="85" spans="1:11" x14ac:dyDescent="0.25">
      <c r="A85" s="796">
        <v>341</v>
      </c>
      <c r="B85" s="751" t="s">
        <v>2384</v>
      </c>
      <c r="C85" s="837">
        <v>3000</v>
      </c>
      <c r="D85" s="837">
        <v>4295.96</v>
      </c>
      <c r="E85" s="837">
        <v>0</v>
      </c>
      <c r="F85" s="837">
        <v>7295.96</v>
      </c>
      <c r="G85" s="837">
        <v>5667.76</v>
      </c>
      <c r="H85" s="837">
        <v>5667.76</v>
      </c>
      <c r="I85" s="837">
        <v>5667.76</v>
      </c>
      <c r="J85" s="837">
        <v>5667.76</v>
      </c>
      <c r="K85" s="837">
        <v>1628.1999999999998</v>
      </c>
    </row>
    <row r="86" spans="1:11" x14ac:dyDescent="0.25">
      <c r="A86" s="798">
        <v>34101</v>
      </c>
      <c r="B86" s="753" t="s">
        <v>1754</v>
      </c>
      <c r="C86" s="838">
        <v>3000</v>
      </c>
      <c r="D86" s="838">
        <v>4295.96</v>
      </c>
      <c r="E86" s="838">
        <v>0</v>
      </c>
      <c r="F86" s="838">
        <v>7295.96</v>
      </c>
      <c r="G86" s="838">
        <v>5667.76</v>
      </c>
      <c r="H86" s="838">
        <v>5667.76</v>
      </c>
      <c r="I86" s="838">
        <v>5667.76</v>
      </c>
      <c r="J86" s="838">
        <v>5667.76</v>
      </c>
      <c r="K86" s="838">
        <v>1628.1999999999998</v>
      </c>
    </row>
    <row r="87" spans="1:11" x14ac:dyDescent="0.25">
      <c r="A87" s="796">
        <v>347</v>
      </c>
      <c r="B87" s="751" t="s">
        <v>740</v>
      </c>
      <c r="C87" s="837">
        <v>0</v>
      </c>
      <c r="D87" s="837">
        <v>7289.68</v>
      </c>
      <c r="E87" s="837">
        <v>0</v>
      </c>
      <c r="F87" s="837">
        <v>7289.68</v>
      </c>
      <c r="G87" s="837">
        <v>7289.68</v>
      </c>
      <c r="H87" s="837">
        <v>7289.68</v>
      </c>
      <c r="I87" s="837">
        <v>7289.68</v>
      </c>
      <c r="J87" s="837">
        <v>7289.68</v>
      </c>
      <c r="K87" s="837">
        <v>0</v>
      </c>
    </row>
    <row r="88" spans="1:11" x14ac:dyDescent="0.25">
      <c r="A88" s="798">
        <v>34701</v>
      </c>
      <c r="B88" s="753" t="s">
        <v>134</v>
      </c>
      <c r="C88" s="838">
        <v>0</v>
      </c>
      <c r="D88" s="838">
        <v>7289.68</v>
      </c>
      <c r="E88" s="838">
        <v>0</v>
      </c>
      <c r="F88" s="838">
        <v>7289.68</v>
      </c>
      <c r="G88" s="838">
        <v>7289.68</v>
      </c>
      <c r="H88" s="838">
        <v>7289.68</v>
      </c>
      <c r="I88" s="838">
        <v>7289.68</v>
      </c>
      <c r="J88" s="838">
        <v>7289.68</v>
      </c>
      <c r="K88" s="838">
        <v>0</v>
      </c>
    </row>
    <row r="89" spans="1:11" ht="25.5" x14ac:dyDescent="0.25">
      <c r="A89" s="797">
        <v>3500</v>
      </c>
      <c r="B89" s="752" t="s">
        <v>1755</v>
      </c>
      <c r="C89" s="836">
        <v>215007</v>
      </c>
      <c r="D89" s="836">
        <v>41000</v>
      </c>
      <c r="E89" s="836">
        <v>103990</v>
      </c>
      <c r="F89" s="836">
        <v>152017</v>
      </c>
      <c r="G89" s="836">
        <v>142112.54999999999</v>
      </c>
      <c r="H89" s="836">
        <v>142112.54999999999</v>
      </c>
      <c r="I89" s="836">
        <v>142112.54999999999</v>
      </c>
      <c r="J89" s="836">
        <v>142112.54999999999</v>
      </c>
      <c r="K89" s="836">
        <v>9904.4500000000116</v>
      </c>
    </row>
    <row r="90" spans="1:11" ht="25.5" x14ac:dyDescent="0.25">
      <c r="A90" s="796">
        <v>351</v>
      </c>
      <c r="B90" s="751" t="s">
        <v>1756</v>
      </c>
      <c r="C90" s="837">
        <v>15003</v>
      </c>
      <c r="D90" s="837">
        <v>0</v>
      </c>
      <c r="E90" s="837">
        <v>9990</v>
      </c>
      <c r="F90" s="837">
        <v>5013</v>
      </c>
      <c r="G90" s="837">
        <v>4009.18</v>
      </c>
      <c r="H90" s="837">
        <v>4009.18</v>
      </c>
      <c r="I90" s="837">
        <v>4009.18</v>
      </c>
      <c r="J90" s="837">
        <v>4009.18</v>
      </c>
      <c r="K90" s="837">
        <v>1003.8200000000002</v>
      </c>
    </row>
    <row r="91" spans="1:11" x14ac:dyDescent="0.25">
      <c r="A91" s="798">
        <v>35101</v>
      </c>
      <c r="B91" s="753" t="s">
        <v>2385</v>
      </c>
      <c r="C91" s="838">
        <v>15003</v>
      </c>
      <c r="D91" s="838">
        <v>0</v>
      </c>
      <c r="E91" s="838">
        <v>9990</v>
      </c>
      <c r="F91" s="838">
        <v>5013</v>
      </c>
      <c r="G91" s="838">
        <v>4009.18</v>
      </c>
      <c r="H91" s="838">
        <v>4009.18</v>
      </c>
      <c r="I91" s="838">
        <v>4009.18</v>
      </c>
      <c r="J91" s="838">
        <v>4009.18</v>
      </c>
      <c r="K91" s="838">
        <v>1003.8200000000002</v>
      </c>
    </row>
    <row r="92" spans="1:11" ht="38.25" x14ac:dyDescent="0.25">
      <c r="A92" s="796">
        <v>353</v>
      </c>
      <c r="B92" s="751" t="s">
        <v>749</v>
      </c>
      <c r="C92" s="837">
        <v>99996</v>
      </c>
      <c r="D92" s="837">
        <v>0</v>
      </c>
      <c r="E92" s="837">
        <v>94000</v>
      </c>
      <c r="F92" s="837">
        <v>5996</v>
      </c>
      <c r="G92" s="837">
        <v>380</v>
      </c>
      <c r="H92" s="837">
        <v>380</v>
      </c>
      <c r="I92" s="837">
        <v>380</v>
      </c>
      <c r="J92" s="837">
        <v>380</v>
      </c>
      <c r="K92" s="837">
        <v>5616</v>
      </c>
    </row>
    <row r="93" spans="1:11" x14ac:dyDescent="0.25">
      <c r="A93" s="798">
        <v>35301</v>
      </c>
      <c r="B93" s="753" t="s">
        <v>136</v>
      </c>
      <c r="C93" s="838">
        <v>99996</v>
      </c>
      <c r="D93" s="838">
        <v>0</v>
      </c>
      <c r="E93" s="838">
        <v>94000</v>
      </c>
      <c r="F93" s="838">
        <v>5996</v>
      </c>
      <c r="G93" s="838">
        <v>380</v>
      </c>
      <c r="H93" s="838">
        <v>380</v>
      </c>
      <c r="I93" s="838">
        <v>380</v>
      </c>
      <c r="J93" s="838">
        <v>380</v>
      </c>
      <c r="K93" s="838">
        <v>5616</v>
      </c>
    </row>
    <row r="94" spans="1:11" ht="25.5" x14ac:dyDescent="0.25">
      <c r="A94" s="796">
        <v>355</v>
      </c>
      <c r="B94" s="751" t="s">
        <v>752</v>
      </c>
      <c r="C94" s="837">
        <v>50004</v>
      </c>
      <c r="D94" s="837">
        <v>36000</v>
      </c>
      <c r="E94" s="837">
        <v>0</v>
      </c>
      <c r="F94" s="837">
        <v>86004</v>
      </c>
      <c r="G94" s="837">
        <v>85523.37</v>
      </c>
      <c r="H94" s="837">
        <v>85523.37</v>
      </c>
      <c r="I94" s="837">
        <v>85523.37</v>
      </c>
      <c r="J94" s="837">
        <v>85523.37</v>
      </c>
      <c r="K94" s="837">
        <v>480.63000000000466</v>
      </c>
    </row>
    <row r="95" spans="1:11" x14ac:dyDescent="0.25">
      <c r="A95" s="798">
        <v>35501</v>
      </c>
      <c r="B95" s="753" t="s">
        <v>2385</v>
      </c>
      <c r="C95" s="838">
        <v>50004</v>
      </c>
      <c r="D95" s="838">
        <v>36000</v>
      </c>
      <c r="E95" s="838">
        <v>0</v>
      </c>
      <c r="F95" s="838">
        <v>86004</v>
      </c>
      <c r="G95" s="838">
        <v>85523.37</v>
      </c>
      <c r="H95" s="838">
        <v>85523.37</v>
      </c>
      <c r="I95" s="838">
        <v>85523.37</v>
      </c>
      <c r="J95" s="838">
        <v>85523.37</v>
      </c>
      <c r="K95" s="838">
        <v>480.63000000000466</v>
      </c>
    </row>
    <row r="96" spans="1:11" ht="38.25" x14ac:dyDescent="0.25">
      <c r="A96" s="796">
        <v>357</v>
      </c>
      <c r="B96" s="751" t="s">
        <v>753</v>
      </c>
      <c r="C96" s="837">
        <v>50004</v>
      </c>
      <c r="D96" s="837">
        <v>5000</v>
      </c>
      <c r="E96" s="837">
        <v>0</v>
      </c>
      <c r="F96" s="837">
        <v>55004</v>
      </c>
      <c r="G96" s="837">
        <v>52200</v>
      </c>
      <c r="H96" s="837">
        <v>52200</v>
      </c>
      <c r="I96" s="837">
        <v>52200</v>
      </c>
      <c r="J96" s="837">
        <v>52200</v>
      </c>
      <c r="K96" s="837">
        <v>2804</v>
      </c>
    </row>
    <row r="97" spans="1:11" x14ac:dyDescent="0.25">
      <c r="A97" s="798">
        <v>35701</v>
      </c>
      <c r="B97" s="753" t="s">
        <v>1757</v>
      </c>
      <c r="C97" s="838">
        <v>50004</v>
      </c>
      <c r="D97" s="838">
        <v>5000</v>
      </c>
      <c r="E97" s="838">
        <v>0</v>
      </c>
      <c r="F97" s="838">
        <v>55004</v>
      </c>
      <c r="G97" s="838">
        <v>52200</v>
      </c>
      <c r="H97" s="838">
        <v>52200</v>
      </c>
      <c r="I97" s="838">
        <v>52200</v>
      </c>
      <c r="J97" s="838">
        <v>52200</v>
      </c>
      <c r="K97" s="838">
        <v>2804</v>
      </c>
    </row>
    <row r="98" spans="1:11" ht="25.5" x14ac:dyDescent="0.25">
      <c r="A98" s="797">
        <v>3600</v>
      </c>
      <c r="B98" s="752" t="s">
        <v>763</v>
      </c>
      <c r="C98" s="836">
        <v>349995</v>
      </c>
      <c r="D98" s="836">
        <v>0</v>
      </c>
      <c r="E98" s="836">
        <v>279000</v>
      </c>
      <c r="F98" s="836">
        <v>70995</v>
      </c>
      <c r="G98" s="836">
        <v>59999.99</v>
      </c>
      <c r="H98" s="836">
        <v>59999.99</v>
      </c>
      <c r="I98" s="836">
        <v>59999.99</v>
      </c>
      <c r="J98" s="836">
        <v>59999.99</v>
      </c>
      <c r="K98" s="836">
        <v>10995.010000000002</v>
      </c>
    </row>
    <row r="99" spans="1:11" ht="38.25" x14ac:dyDescent="0.25">
      <c r="A99" s="796">
        <v>361</v>
      </c>
      <c r="B99" s="751" t="s">
        <v>764</v>
      </c>
      <c r="C99" s="837">
        <v>249999</v>
      </c>
      <c r="D99" s="837">
        <v>0</v>
      </c>
      <c r="E99" s="837">
        <v>182000</v>
      </c>
      <c r="F99" s="837">
        <v>67999</v>
      </c>
      <c r="G99" s="837">
        <v>59999.99</v>
      </c>
      <c r="H99" s="837">
        <v>59999.99</v>
      </c>
      <c r="I99" s="837">
        <v>59999.99</v>
      </c>
      <c r="J99" s="837">
        <v>59999.99</v>
      </c>
      <c r="K99" s="837">
        <v>7999.010000000002</v>
      </c>
    </row>
    <row r="100" spans="1:11" x14ac:dyDescent="0.25">
      <c r="A100" s="798">
        <v>36101</v>
      </c>
      <c r="B100" s="753" t="s">
        <v>1758</v>
      </c>
      <c r="C100" s="838">
        <v>249999</v>
      </c>
      <c r="D100" s="838">
        <v>0</v>
      </c>
      <c r="E100" s="838">
        <v>182000</v>
      </c>
      <c r="F100" s="838">
        <v>67999</v>
      </c>
      <c r="G100" s="838">
        <v>59999.99</v>
      </c>
      <c r="H100" s="838">
        <v>59999.99</v>
      </c>
      <c r="I100" s="838">
        <v>59999.99</v>
      </c>
      <c r="J100" s="838">
        <v>59999.99</v>
      </c>
      <c r="K100" s="838">
        <v>7999.010000000002</v>
      </c>
    </row>
    <row r="101" spans="1:11" x14ac:dyDescent="0.25">
      <c r="A101" s="796">
        <v>364</v>
      </c>
      <c r="B101" s="751" t="s">
        <v>770</v>
      </c>
      <c r="C101" s="837">
        <v>99996</v>
      </c>
      <c r="D101" s="837">
        <v>0</v>
      </c>
      <c r="E101" s="837">
        <v>97000</v>
      </c>
      <c r="F101" s="837">
        <v>2996</v>
      </c>
      <c r="G101" s="837">
        <v>0</v>
      </c>
      <c r="H101" s="837">
        <v>0</v>
      </c>
      <c r="I101" s="837">
        <v>0</v>
      </c>
      <c r="J101" s="837">
        <v>0</v>
      </c>
      <c r="K101" s="837">
        <v>2996</v>
      </c>
    </row>
    <row r="102" spans="1:11" x14ac:dyDescent="0.25">
      <c r="A102" s="798">
        <v>36401</v>
      </c>
      <c r="B102" s="753" t="s">
        <v>2386</v>
      </c>
      <c r="C102" s="838">
        <v>99996</v>
      </c>
      <c r="D102" s="838">
        <v>0</v>
      </c>
      <c r="E102" s="838">
        <v>97000</v>
      </c>
      <c r="F102" s="838">
        <v>2996</v>
      </c>
      <c r="G102" s="838">
        <v>0</v>
      </c>
      <c r="H102" s="838">
        <v>0</v>
      </c>
      <c r="I102" s="838">
        <v>0</v>
      </c>
      <c r="J102" s="838">
        <v>0</v>
      </c>
      <c r="K102" s="838">
        <v>2996</v>
      </c>
    </row>
    <row r="103" spans="1:11" x14ac:dyDescent="0.25">
      <c r="A103" s="797">
        <v>3700</v>
      </c>
      <c r="B103" s="752" t="s">
        <v>775</v>
      </c>
      <c r="C103" s="836">
        <v>15003</v>
      </c>
      <c r="D103" s="836">
        <v>4000</v>
      </c>
      <c r="E103" s="836">
        <v>7000</v>
      </c>
      <c r="F103" s="836">
        <v>12003</v>
      </c>
      <c r="G103" s="836">
        <v>7781.79</v>
      </c>
      <c r="H103" s="836">
        <v>7781.79</v>
      </c>
      <c r="I103" s="836">
        <v>7781.79</v>
      </c>
      <c r="J103" s="836">
        <v>7781.79</v>
      </c>
      <c r="K103" s="836">
        <v>4221.21</v>
      </c>
    </row>
    <row r="104" spans="1:11" x14ac:dyDescent="0.25">
      <c r="A104" s="796">
        <v>372</v>
      </c>
      <c r="B104" s="751" t="s">
        <v>779</v>
      </c>
      <c r="C104" s="837">
        <v>0</v>
      </c>
      <c r="D104" s="837">
        <v>4000</v>
      </c>
      <c r="E104" s="837">
        <v>0</v>
      </c>
      <c r="F104" s="837">
        <v>4000</v>
      </c>
      <c r="G104" s="837">
        <v>1044</v>
      </c>
      <c r="H104" s="837">
        <v>1044</v>
      </c>
      <c r="I104" s="837">
        <v>1044</v>
      </c>
      <c r="J104" s="837">
        <v>1044</v>
      </c>
      <c r="K104" s="837">
        <v>2956</v>
      </c>
    </row>
    <row r="105" spans="1:11" x14ac:dyDescent="0.25">
      <c r="A105" s="798">
        <v>37201</v>
      </c>
      <c r="B105" s="753" t="s">
        <v>2397</v>
      </c>
      <c r="C105" s="838">
        <v>0</v>
      </c>
      <c r="D105" s="838">
        <v>4000</v>
      </c>
      <c r="E105" s="838">
        <v>0</v>
      </c>
      <c r="F105" s="838">
        <v>4000</v>
      </c>
      <c r="G105" s="838">
        <v>1044</v>
      </c>
      <c r="H105" s="838">
        <v>1044</v>
      </c>
      <c r="I105" s="838">
        <v>1044</v>
      </c>
      <c r="J105" s="838">
        <v>1044</v>
      </c>
      <c r="K105" s="838">
        <v>2956</v>
      </c>
    </row>
    <row r="106" spans="1:11" x14ac:dyDescent="0.25">
      <c r="A106" s="796">
        <v>375</v>
      </c>
      <c r="B106" s="751" t="s">
        <v>781</v>
      </c>
      <c r="C106" s="837">
        <v>15003</v>
      </c>
      <c r="D106" s="837">
        <v>0</v>
      </c>
      <c r="E106" s="837">
        <v>7000</v>
      </c>
      <c r="F106" s="837">
        <v>8003</v>
      </c>
      <c r="G106" s="837">
        <v>6737.79</v>
      </c>
      <c r="H106" s="837">
        <v>6737.79</v>
      </c>
      <c r="I106" s="837">
        <v>6737.79</v>
      </c>
      <c r="J106" s="837">
        <v>6737.79</v>
      </c>
      <c r="K106" s="837">
        <v>1265.21</v>
      </c>
    </row>
    <row r="107" spans="1:11" x14ac:dyDescent="0.25">
      <c r="A107" s="798">
        <v>37501</v>
      </c>
      <c r="B107" s="753" t="s">
        <v>2387</v>
      </c>
      <c r="C107" s="838">
        <v>15003</v>
      </c>
      <c r="D107" s="838">
        <v>0</v>
      </c>
      <c r="E107" s="838">
        <v>7000</v>
      </c>
      <c r="F107" s="838">
        <v>8003</v>
      </c>
      <c r="G107" s="838">
        <v>6737.79</v>
      </c>
      <c r="H107" s="838">
        <v>6737.79</v>
      </c>
      <c r="I107" s="838">
        <v>6737.79</v>
      </c>
      <c r="J107" s="838">
        <v>6737.79</v>
      </c>
      <c r="K107" s="838">
        <v>1265.21</v>
      </c>
    </row>
    <row r="108" spans="1:11" x14ac:dyDescent="0.25">
      <c r="A108" s="797">
        <v>3800</v>
      </c>
      <c r="B108" s="752" t="s">
        <v>784</v>
      </c>
      <c r="C108" s="836">
        <v>3554585</v>
      </c>
      <c r="D108" s="836">
        <v>760860</v>
      </c>
      <c r="E108" s="836">
        <v>35000</v>
      </c>
      <c r="F108" s="836">
        <v>4280445</v>
      </c>
      <c r="G108" s="836">
        <v>4200461.6100000003</v>
      </c>
      <c r="H108" s="836">
        <v>4200461.6100000003</v>
      </c>
      <c r="I108" s="836">
        <v>4200461.6100000003</v>
      </c>
      <c r="J108" s="836">
        <v>4200461.6100000003</v>
      </c>
      <c r="K108" s="836">
        <v>79983.389999999665</v>
      </c>
    </row>
    <row r="109" spans="1:11" x14ac:dyDescent="0.25">
      <c r="A109" s="796">
        <v>381</v>
      </c>
      <c r="B109" s="751" t="s">
        <v>786</v>
      </c>
      <c r="C109" s="837">
        <v>40005</v>
      </c>
      <c r="D109" s="837">
        <v>0</v>
      </c>
      <c r="E109" s="837">
        <v>35000</v>
      </c>
      <c r="F109" s="837">
        <v>5005</v>
      </c>
      <c r="G109" s="837">
        <v>0</v>
      </c>
      <c r="H109" s="837">
        <v>0</v>
      </c>
      <c r="I109" s="837">
        <v>0</v>
      </c>
      <c r="J109" s="837">
        <v>0</v>
      </c>
      <c r="K109" s="837">
        <v>5005</v>
      </c>
    </row>
    <row r="110" spans="1:11" x14ac:dyDescent="0.25">
      <c r="A110" s="798">
        <v>38101</v>
      </c>
      <c r="B110" s="753" t="s">
        <v>143</v>
      </c>
      <c r="C110" s="838">
        <v>40005</v>
      </c>
      <c r="D110" s="838">
        <v>0</v>
      </c>
      <c r="E110" s="838">
        <v>35000</v>
      </c>
      <c r="F110" s="838">
        <v>5005</v>
      </c>
      <c r="G110" s="838">
        <v>0</v>
      </c>
      <c r="H110" s="838">
        <v>0</v>
      </c>
      <c r="I110" s="838">
        <v>0</v>
      </c>
      <c r="J110" s="838">
        <v>0</v>
      </c>
      <c r="K110" s="838">
        <v>5005</v>
      </c>
    </row>
    <row r="111" spans="1:11" x14ac:dyDescent="0.25">
      <c r="A111" s="796">
        <v>382</v>
      </c>
      <c r="B111" s="751" t="s">
        <v>788</v>
      </c>
      <c r="C111" s="837">
        <v>3514580</v>
      </c>
      <c r="D111" s="837">
        <v>760860</v>
      </c>
      <c r="E111" s="837">
        <v>0</v>
      </c>
      <c r="F111" s="837">
        <v>4275440</v>
      </c>
      <c r="G111" s="837">
        <v>4200461.6100000003</v>
      </c>
      <c r="H111" s="837">
        <v>4200461.6100000003</v>
      </c>
      <c r="I111" s="837">
        <v>4200461.6100000003</v>
      </c>
      <c r="J111" s="837">
        <v>4200461.6100000003</v>
      </c>
      <c r="K111" s="837">
        <v>74978.389999999665</v>
      </c>
    </row>
    <row r="112" spans="1:11" x14ac:dyDescent="0.25">
      <c r="A112" s="798">
        <v>38201</v>
      </c>
      <c r="B112" s="753" t="s">
        <v>1759</v>
      </c>
      <c r="C112" s="838">
        <v>3514580</v>
      </c>
      <c r="D112" s="838">
        <v>760860</v>
      </c>
      <c r="E112" s="838">
        <v>0</v>
      </c>
      <c r="F112" s="838">
        <v>4275440</v>
      </c>
      <c r="G112" s="838">
        <v>4200461.6100000003</v>
      </c>
      <c r="H112" s="838">
        <v>4200461.6100000003</v>
      </c>
      <c r="I112" s="838">
        <v>4200461.6100000003</v>
      </c>
      <c r="J112" s="838">
        <v>4200461.6100000003</v>
      </c>
      <c r="K112" s="838">
        <v>74978.389999999665</v>
      </c>
    </row>
    <row r="113" spans="1:11" x14ac:dyDescent="0.25">
      <c r="A113" s="797">
        <v>3900</v>
      </c>
      <c r="B113" s="752" t="s">
        <v>229</v>
      </c>
      <c r="C113" s="836">
        <v>15000</v>
      </c>
      <c r="D113" s="836">
        <v>6000</v>
      </c>
      <c r="E113" s="836">
        <v>0</v>
      </c>
      <c r="F113" s="836">
        <v>21000</v>
      </c>
      <c r="G113" s="836">
        <v>15487</v>
      </c>
      <c r="H113" s="836">
        <v>15487</v>
      </c>
      <c r="I113" s="836">
        <v>15487</v>
      </c>
      <c r="J113" s="836">
        <v>15487</v>
      </c>
      <c r="K113" s="836">
        <v>5513</v>
      </c>
    </row>
    <row r="114" spans="1:11" x14ac:dyDescent="0.25">
      <c r="A114" s="796">
        <v>392</v>
      </c>
      <c r="B114" s="751" t="s">
        <v>792</v>
      </c>
      <c r="C114" s="837">
        <v>0</v>
      </c>
      <c r="D114" s="837">
        <v>6000</v>
      </c>
      <c r="E114" s="837">
        <v>0</v>
      </c>
      <c r="F114" s="837">
        <v>6000</v>
      </c>
      <c r="G114" s="837">
        <v>5633</v>
      </c>
      <c r="H114" s="837">
        <v>5633</v>
      </c>
      <c r="I114" s="837">
        <v>5633</v>
      </c>
      <c r="J114" s="837">
        <v>5633</v>
      </c>
      <c r="K114" s="837">
        <v>367</v>
      </c>
    </row>
    <row r="115" spans="1:11" x14ac:dyDescent="0.25">
      <c r="A115" s="798">
        <v>39201</v>
      </c>
      <c r="B115" s="753" t="s">
        <v>146</v>
      </c>
      <c r="C115" s="838">
        <v>0</v>
      </c>
      <c r="D115" s="838">
        <v>6000</v>
      </c>
      <c r="E115" s="838">
        <v>0</v>
      </c>
      <c r="F115" s="838">
        <v>6000</v>
      </c>
      <c r="G115" s="838">
        <v>5633</v>
      </c>
      <c r="H115" s="838">
        <v>5633</v>
      </c>
      <c r="I115" s="838">
        <v>5633</v>
      </c>
      <c r="J115" s="838">
        <v>5633</v>
      </c>
      <c r="K115" s="838">
        <v>367</v>
      </c>
    </row>
    <row r="116" spans="1:11" ht="25.5" x14ac:dyDescent="0.25">
      <c r="A116" s="796">
        <v>395</v>
      </c>
      <c r="B116" s="751" t="s">
        <v>795</v>
      </c>
      <c r="C116" s="837">
        <v>15000</v>
      </c>
      <c r="D116" s="837">
        <v>0</v>
      </c>
      <c r="E116" s="837">
        <v>0</v>
      </c>
      <c r="F116" s="837">
        <v>15000</v>
      </c>
      <c r="G116" s="837">
        <v>9854</v>
      </c>
      <c r="H116" s="837">
        <v>9854</v>
      </c>
      <c r="I116" s="837">
        <v>9854</v>
      </c>
      <c r="J116" s="837">
        <v>9854</v>
      </c>
      <c r="K116" s="837">
        <v>5146</v>
      </c>
    </row>
    <row r="117" spans="1:11" x14ac:dyDescent="0.25">
      <c r="A117" s="798">
        <v>39501</v>
      </c>
      <c r="B117" s="753" t="s">
        <v>2388</v>
      </c>
      <c r="C117" s="838">
        <v>15000</v>
      </c>
      <c r="D117" s="838">
        <v>0</v>
      </c>
      <c r="E117" s="838">
        <v>0</v>
      </c>
      <c r="F117" s="838">
        <v>15000</v>
      </c>
      <c r="G117" s="838">
        <v>9854</v>
      </c>
      <c r="H117" s="838">
        <v>9854</v>
      </c>
      <c r="I117" s="838">
        <v>9854</v>
      </c>
      <c r="J117" s="838">
        <v>9854</v>
      </c>
      <c r="K117" s="838">
        <v>5146</v>
      </c>
    </row>
    <row r="118" spans="1:11" ht="30" x14ac:dyDescent="0.25">
      <c r="A118" s="799">
        <v>5000</v>
      </c>
      <c r="B118" s="761" t="s">
        <v>41</v>
      </c>
      <c r="C118" s="835">
        <v>96000</v>
      </c>
      <c r="D118" s="835">
        <v>0</v>
      </c>
      <c r="E118" s="835">
        <v>47000</v>
      </c>
      <c r="F118" s="835">
        <v>49000</v>
      </c>
      <c r="G118" s="835">
        <v>0</v>
      </c>
      <c r="H118" s="835">
        <v>0</v>
      </c>
      <c r="I118" s="835">
        <v>0</v>
      </c>
      <c r="J118" s="835">
        <v>0</v>
      </c>
      <c r="K118" s="835">
        <v>49000</v>
      </c>
    </row>
    <row r="119" spans="1:11" x14ac:dyDescent="0.25">
      <c r="A119" s="797">
        <v>5100</v>
      </c>
      <c r="B119" s="752" t="s">
        <v>10</v>
      </c>
      <c r="C119" s="836">
        <v>12000</v>
      </c>
      <c r="D119" s="836">
        <v>0</v>
      </c>
      <c r="E119" s="836">
        <v>6000</v>
      </c>
      <c r="F119" s="836">
        <v>6000</v>
      </c>
      <c r="G119" s="836">
        <v>0</v>
      </c>
      <c r="H119" s="836">
        <v>0</v>
      </c>
      <c r="I119" s="836">
        <v>0</v>
      </c>
      <c r="J119" s="836">
        <v>0</v>
      </c>
      <c r="K119" s="836">
        <v>6000</v>
      </c>
    </row>
    <row r="120" spans="1:11" ht="25.5" x14ac:dyDescent="0.25">
      <c r="A120" s="796">
        <v>515</v>
      </c>
      <c r="B120" s="751" t="s">
        <v>1760</v>
      </c>
      <c r="C120" s="837">
        <v>12000</v>
      </c>
      <c r="D120" s="837">
        <v>0</v>
      </c>
      <c r="E120" s="837">
        <v>6000</v>
      </c>
      <c r="F120" s="837">
        <v>6000</v>
      </c>
      <c r="G120" s="837">
        <v>0</v>
      </c>
      <c r="H120" s="837">
        <v>0</v>
      </c>
      <c r="I120" s="837">
        <v>0</v>
      </c>
      <c r="J120" s="837">
        <v>0</v>
      </c>
      <c r="K120" s="837">
        <v>6000</v>
      </c>
    </row>
    <row r="121" spans="1:11" x14ac:dyDescent="0.25">
      <c r="A121" s="798">
        <v>51501</v>
      </c>
      <c r="B121" s="753" t="s">
        <v>1761</v>
      </c>
      <c r="C121" s="838">
        <v>12000</v>
      </c>
      <c r="D121" s="838">
        <v>0</v>
      </c>
      <c r="E121" s="838">
        <v>6000</v>
      </c>
      <c r="F121" s="838">
        <v>6000</v>
      </c>
      <c r="G121" s="838">
        <v>0</v>
      </c>
      <c r="H121" s="838">
        <v>0</v>
      </c>
      <c r="I121" s="838">
        <v>0</v>
      </c>
      <c r="J121" s="838">
        <v>0</v>
      </c>
      <c r="K121" s="838">
        <v>6000</v>
      </c>
    </row>
    <row r="122" spans="1:11" ht="25.5" x14ac:dyDescent="0.25">
      <c r="A122" s="797">
        <v>5200</v>
      </c>
      <c r="B122" s="752" t="s">
        <v>1762</v>
      </c>
      <c r="C122" s="836">
        <v>57996</v>
      </c>
      <c r="D122" s="836">
        <v>0</v>
      </c>
      <c r="E122" s="836">
        <v>28000</v>
      </c>
      <c r="F122" s="836">
        <v>29996</v>
      </c>
      <c r="G122" s="836">
        <v>0</v>
      </c>
      <c r="H122" s="836">
        <v>0</v>
      </c>
      <c r="I122" s="836">
        <v>0</v>
      </c>
      <c r="J122" s="836">
        <v>0</v>
      </c>
      <c r="K122" s="836">
        <v>29996</v>
      </c>
    </row>
    <row r="123" spans="1:11" x14ac:dyDescent="0.25">
      <c r="A123" s="796">
        <v>523</v>
      </c>
      <c r="B123" s="751" t="s">
        <v>856</v>
      </c>
      <c r="C123" s="837">
        <v>57996</v>
      </c>
      <c r="D123" s="837">
        <v>0</v>
      </c>
      <c r="E123" s="837">
        <v>28000</v>
      </c>
      <c r="F123" s="837">
        <v>29996</v>
      </c>
      <c r="G123" s="837">
        <v>0</v>
      </c>
      <c r="H123" s="837">
        <v>0</v>
      </c>
      <c r="I123" s="837">
        <v>0</v>
      </c>
      <c r="J123" s="837">
        <v>0</v>
      </c>
      <c r="K123" s="837">
        <v>29996</v>
      </c>
    </row>
    <row r="124" spans="1:11" x14ac:dyDescent="0.25">
      <c r="A124" s="798">
        <v>52301</v>
      </c>
      <c r="B124" s="753" t="s">
        <v>1763</v>
      </c>
      <c r="C124" s="838">
        <v>57996</v>
      </c>
      <c r="D124" s="838">
        <v>0</v>
      </c>
      <c r="E124" s="838">
        <v>28000</v>
      </c>
      <c r="F124" s="838">
        <v>29996</v>
      </c>
      <c r="G124" s="838">
        <v>0</v>
      </c>
      <c r="H124" s="838">
        <v>0</v>
      </c>
      <c r="I124" s="838">
        <v>0</v>
      </c>
      <c r="J124" s="838">
        <v>0</v>
      </c>
      <c r="K124" s="838">
        <v>29996</v>
      </c>
    </row>
    <row r="125" spans="1:11" x14ac:dyDescent="0.25">
      <c r="A125" s="797">
        <v>5400</v>
      </c>
      <c r="B125" s="752" t="s">
        <v>2389</v>
      </c>
      <c r="C125" s="836">
        <v>26004</v>
      </c>
      <c r="D125" s="836">
        <v>0</v>
      </c>
      <c r="E125" s="836">
        <v>13000</v>
      </c>
      <c r="F125" s="836">
        <v>13004</v>
      </c>
      <c r="G125" s="836">
        <v>0</v>
      </c>
      <c r="H125" s="836">
        <v>0</v>
      </c>
      <c r="I125" s="836">
        <v>0</v>
      </c>
      <c r="J125" s="836">
        <v>0</v>
      </c>
      <c r="K125" s="836">
        <v>13004</v>
      </c>
    </row>
    <row r="126" spans="1:11" x14ac:dyDescent="0.25">
      <c r="A126" s="796">
        <v>542</v>
      </c>
      <c r="B126" s="751" t="s">
        <v>2390</v>
      </c>
      <c r="C126" s="837">
        <v>26004</v>
      </c>
      <c r="D126" s="837">
        <v>0</v>
      </c>
      <c r="E126" s="837">
        <v>13000</v>
      </c>
      <c r="F126" s="837">
        <v>13004</v>
      </c>
      <c r="G126" s="837">
        <v>0</v>
      </c>
      <c r="H126" s="837">
        <v>0</v>
      </c>
      <c r="I126" s="837">
        <v>0</v>
      </c>
      <c r="J126" s="837">
        <v>0</v>
      </c>
      <c r="K126" s="837">
        <v>13004</v>
      </c>
    </row>
    <row r="127" spans="1:11" s="8" customFormat="1" ht="14.25" x14ac:dyDescent="0.2">
      <c r="A127" s="798">
        <v>54201</v>
      </c>
      <c r="B127" s="753" t="s">
        <v>2391</v>
      </c>
      <c r="C127" s="838">
        <v>26004</v>
      </c>
      <c r="D127" s="838">
        <v>0</v>
      </c>
      <c r="E127" s="838">
        <v>13000</v>
      </c>
      <c r="F127" s="838">
        <v>13004</v>
      </c>
      <c r="G127" s="838">
        <v>0</v>
      </c>
      <c r="H127" s="838">
        <v>0</v>
      </c>
      <c r="I127" s="838">
        <v>0</v>
      </c>
      <c r="J127" s="838">
        <v>0</v>
      </c>
      <c r="K127" s="838">
        <v>13004</v>
      </c>
    </row>
    <row r="128" spans="1:11" s="8" customFormat="1" x14ac:dyDescent="0.25">
      <c r="A128" s="1012" t="s">
        <v>1584</v>
      </c>
      <c r="B128" s="1013"/>
      <c r="C128" s="754">
        <f t="shared" ref="C128:J128" si="0">+C11+C28+C60+C118</f>
        <v>6594219</v>
      </c>
      <c r="D128" s="754">
        <f t="shared" si="0"/>
        <v>1167231</v>
      </c>
      <c r="E128" s="754">
        <f t="shared" si="0"/>
        <v>1167231</v>
      </c>
      <c r="F128" s="754">
        <f t="shared" si="0"/>
        <v>6594219</v>
      </c>
      <c r="G128" s="754">
        <f t="shared" si="0"/>
        <v>6071841.04</v>
      </c>
      <c r="H128" s="754">
        <f t="shared" si="0"/>
        <v>6071841.04</v>
      </c>
      <c r="I128" s="754">
        <f t="shared" si="0"/>
        <v>6071841.04</v>
      </c>
      <c r="J128" s="754">
        <f t="shared" si="0"/>
        <v>6071841.04</v>
      </c>
      <c r="K128" s="754">
        <f t="shared" ref="K128" si="1">+F128-H128</f>
        <v>522377.95999999996</v>
      </c>
    </row>
    <row r="129" spans="1:11" s="8" customFormat="1" ht="14.25" x14ac:dyDescent="0.2">
      <c r="A129" s="759"/>
      <c r="H129" s="609"/>
      <c r="I129" s="607"/>
    </row>
    <row r="130" spans="1:11" s="8" customFormat="1" ht="15" customHeight="1" x14ac:dyDescent="0.2">
      <c r="A130" s="759"/>
      <c r="D130" s="845"/>
      <c r="I130" s="607"/>
    </row>
    <row r="131" spans="1:11" s="332" customFormat="1" ht="18.75" customHeight="1" x14ac:dyDescent="0.25">
      <c r="A131" s="759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 s="332" customFormat="1" ht="18.75" customHeight="1" x14ac:dyDescent="0.25">
      <c r="A132" s="759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 s="8" customFormat="1" ht="14.25" x14ac:dyDescent="0.2">
      <c r="A133" s="759"/>
    </row>
    <row r="134" spans="1:11" x14ac:dyDescent="0.25">
      <c r="A134" s="759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 ht="18" x14ac:dyDescent="0.25">
      <c r="A135" s="237"/>
      <c r="B135" s="985" t="s">
        <v>2478</v>
      </c>
      <c r="C135" s="985"/>
      <c r="D135" s="817"/>
      <c r="E135" s="817"/>
      <c r="F135" s="996" t="s">
        <v>2479</v>
      </c>
      <c r="G135" s="996"/>
      <c r="H135" s="996"/>
      <c r="I135" s="332"/>
      <c r="J135" s="332"/>
      <c r="K135" s="332"/>
    </row>
    <row r="136" spans="1:11" ht="18" x14ac:dyDescent="0.25">
      <c r="A136" s="237"/>
      <c r="B136" s="986" t="s">
        <v>2356</v>
      </c>
      <c r="C136" s="986"/>
      <c r="D136" s="333"/>
      <c r="E136" s="333"/>
      <c r="F136" s="986" t="s">
        <v>2480</v>
      </c>
      <c r="G136" s="986"/>
      <c r="H136" s="986"/>
      <c r="I136" s="332"/>
      <c r="J136" s="332"/>
      <c r="K136" s="332"/>
    </row>
    <row r="137" spans="1:11" x14ac:dyDescent="0.25">
      <c r="A137" s="759"/>
      <c r="B137" s="322"/>
      <c r="C137" s="323"/>
      <c r="D137" s="323"/>
      <c r="E137" s="323"/>
      <c r="F137" s="322"/>
      <c r="G137" s="323"/>
      <c r="H137" s="322"/>
      <c r="I137" s="8"/>
      <c r="J137" s="8"/>
      <c r="K137" s="8"/>
    </row>
    <row r="145" spans="6:6" x14ac:dyDescent="0.25">
      <c r="F145" s="741"/>
    </row>
    <row r="146" spans="6:6" x14ac:dyDescent="0.25">
      <c r="F146" s="741"/>
    </row>
    <row r="147" spans="6:6" x14ac:dyDescent="0.25">
      <c r="F147" s="741"/>
    </row>
    <row r="148" spans="6:6" x14ac:dyDescent="0.25">
      <c r="F148" s="741"/>
    </row>
    <row r="149" spans="6:6" x14ac:dyDescent="0.25">
      <c r="F149" s="741"/>
    </row>
    <row r="150" spans="6:6" x14ac:dyDescent="0.25">
      <c r="F150" s="741"/>
    </row>
    <row r="151" spans="6:6" x14ac:dyDescent="0.25">
      <c r="F151" s="741"/>
    </row>
    <row r="152" spans="6:6" x14ac:dyDescent="0.25">
      <c r="F152" s="741"/>
    </row>
    <row r="153" spans="6:6" x14ac:dyDescent="0.25">
      <c r="F153" s="741"/>
    </row>
    <row r="154" spans="6:6" x14ac:dyDescent="0.25">
      <c r="F154" s="741"/>
    </row>
    <row r="155" spans="6:6" x14ac:dyDescent="0.25">
      <c r="F155" s="741"/>
    </row>
    <row r="156" spans="6:6" x14ac:dyDescent="0.25">
      <c r="F156" s="741"/>
    </row>
    <row r="157" spans="6:6" x14ac:dyDescent="0.25">
      <c r="F157" s="741"/>
    </row>
    <row r="158" spans="6:6" x14ac:dyDescent="0.25">
      <c r="F158" s="741"/>
    </row>
    <row r="159" spans="6:6" x14ac:dyDescent="0.25">
      <c r="F159" s="741"/>
    </row>
    <row r="160" spans="6:6" x14ac:dyDescent="0.25">
      <c r="F160" s="741"/>
    </row>
    <row r="161" spans="6:7" x14ac:dyDescent="0.25">
      <c r="F161" s="741"/>
    </row>
    <row r="162" spans="6:7" x14ac:dyDescent="0.25">
      <c r="F162" s="741"/>
    </row>
    <row r="163" spans="6:7" x14ac:dyDescent="0.25">
      <c r="F163" s="741"/>
    </row>
    <row r="164" spans="6:7" x14ac:dyDescent="0.25">
      <c r="F164" s="741"/>
    </row>
    <row r="165" spans="6:7" x14ac:dyDescent="0.25">
      <c r="F165" s="680"/>
    </row>
    <row r="166" spans="6:7" x14ac:dyDescent="0.25">
      <c r="F166" s="680"/>
      <c r="G166" s="680"/>
    </row>
  </sheetData>
  <mergeCells count="20">
    <mergeCell ref="B135:C135"/>
    <mergeCell ref="F135:H135"/>
    <mergeCell ref="B136:C136"/>
    <mergeCell ref="F136:H136"/>
    <mergeCell ref="A9:B10"/>
    <mergeCell ref="C9:K10"/>
    <mergeCell ref="A128:B128"/>
    <mergeCell ref="A1:K1"/>
    <mergeCell ref="A2:K2"/>
    <mergeCell ref="D7:E7"/>
    <mergeCell ref="G7:G8"/>
    <mergeCell ref="H7:H8"/>
    <mergeCell ref="I7:I8"/>
    <mergeCell ref="J7:J8"/>
    <mergeCell ref="A3:K3"/>
    <mergeCell ref="C7:C8"/>
    <mergeCell ref="C6:J6"/>
    <mergeCell ref="K6:K8"/>
    <mergeCell ref="A6:A8"/>
    <mergeCell ref="B6:B8"/>
  </mergeCells>
  <pageMargins left="0.78740157480314965" right="0.78740157480314965" top="0.98425196850393704" bottom="0.98425196850393704" header="0" footer="0"/>
  <pageSetup scale="55" orientation="landscape" blackAndWhite="1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"/>
  <sheetViews>
    <sheetView workbookViewId="0">
      <selection activeCell="A7" sqref="A7"/>
    </sheetView>
  </sheetViews>
  <sheetFormatPr baseColWidth="10" defaultColWidth="11.42578125" defaultRowHeight="14.25" x14ac:dyDescent="0.2"/>
  <cols>
    <col min="1" max="1" width="26" style="249" customWidth="1"/>
    <col min="2" max="2" width="34" style="249" customWidth="1"/>
    <col min="3" max="3" width="75.85546875" style="249" customWidth="1"/>
    <col min="4" max="4" width="21.28515625" style="249" customWidth="1"/>
    <col min="5" max="5" width="13.42578125" style="249" customWidth="1"/>
    <col min="6" max="6" width="14.7109375" style="249" customWidth="1"/>
    <col min="7" max="16384" width="11.42578125" style="8"/>
  </cols>
  <sheetData>
    <row r="1" spans="1:6" ht="15.75" x14ac:dyDescent="0.25">
      <c r="A1" s="8"/>
      <c r="B1" s="950" t="s">
        <v>425</v>
      </c>
      <c r="C1" s="950"/>
      <c r="D1" s="950"/>
      <c r="E1" s="8"/>
      <c r="F1" s="8"/>
    </row>
    <row r="2" spans="1:6" x14ac:dyDescent="0.2">
      <c r="A2" s="8"/>
      <c r="B2" s="8"/>
      <c r="C2" s="8"/>
      <c r="D2" s="8"/>
      <c r="E2" s="8"/>
      <c r="F2" s="8"/>
    </row>
    <row r="3" spans="1:6" x14ac:dyDescent="0.2">
      <c r="A3" s="8"/>
      <c r="B3" s="8"/>
      <c r="C3" s="8"/>
      <c r="D3" s="8"/>
      <c r="E3" s="8"/>
      <c r="F3" s="8"/>
    </row>
    <row r="4" spans="1:6" ht="15.75" x14ac:dyDescent="0.2">
      <c r="A4" s="242" t="s">
        <v>2401</v>
      </c>
      <c r="B4" s="243"/>
      <c r="C4" s="244"/>
      <c r="D4" s="244"/>
      <c r="E4" s="244"/>
      <c r="F4" s="245"/>
    </row>
    <row r="5" spans="1:6" ht="15" x14ac:dyDescent="0.2">
      <c r="A5" s="251" t="s">
        <v>2411</v>
      </c>
      <c r="B5" s="243"/>
      <c r="C5" s="244"/>
      <c r="D5" s="244"/>
      <c r="E5" s="244"/>
      <c r="F5" s="245"/>
    </row>
    <row r="6" spans="1:6" ht="15" x14ac:dyDescent="0.2">
      <c r="A6" s="252" t="s">
        <v>2501</v>
      </c>
      <c r="B6" s="243"/>
      <c r="C6" s="244"/>
      <c r="D6" s="244"/>
      <c r="E6" s="244"/>
      <c r="F6" s="8"/>
    </row>
    <row r="7" spans="1:6" ht="15.75" x14ac:dyDescent="0.2">
      <c r="C7" s="338" t="s">
        <v>1769</v>
      </c>
    </row>
    <row r="8" spans="1:6" ht="15" thickBot="1" x14ac:dyDescent="0.25"/>
    <row r="9" spans="1:6" ht="15.75" customHeight="1" x14ac:dyDescent="0.2">
      <c r="A9" s="1014" t="s">
        <v>3</v>
      </c>
      <c r="B9" s="1014" t="s">
        <v>1770</v>
      </c>
      <c r="C9" s="1014" t="s">
        <v>1771</v>
      </c>
    </row>
    <row r="10" spans="1:6" ht="15.75" customHeight="1" thickBot="1" x14ac:dyDescent="0.25">
      <c r="A10" s="1015"/>
      <c r="B10" s="1015"/>
      <c r="C10" s="1015"/>
    </row>
    <row r="11" spans="1:6" s="342" customFormat="1" ht="14.25" customHeight="1" x14ac:dyDescent="0.2">
      <c r="A11" s="339"/>
      <c r="B11" s="340"/>
      <c r="C11" s="343"/>
      <c r="D11" s="341"/>
      <c r="E11" s="341"/>
      <c r="F11" s="341"/>
    </row>
    <row r="12" spans="1:6" s="342" customFormat="1" ht="11.25" x14ac:dyDescent="0.2">
      <c r="A12" s="344"/>
      <c r="B12" s="345"/>
      <c r="C12" s="346"/>
      <c r="D12" s="762"/>
      <c r="E12" s="341"/>
      <c r="F12" s="341"/>
    </row>
    <row r="13" spans="1:6" s="342" customFormat="1" ht="22.5" x14ac:dyDescent="0.2">
      <c r="A13" s="344" t="s">
        <v>2485</v>
      </c>
      <c r="B13" s="345" t="s">
        <v>2485</v>
      </c>
      <c r="C13" s="346" t="s">
        <v>2486</v>
      </c>
      <c r="D13" s="762"/>
      <c r="E13" s="341"/>
      <c r="F13" s="341"/>
    </row>
    <row r="14" spans="1:6" ht="15" thickBot="1" x14ac:dyDescent="0.25">
      <c r="A14" s="647"/>
      <c r="B14" s="648"/>
      <c r="C14" s="649"/>
      <c r="D14" s="763"/>
    </row>
  </sheetData>
  <mergeCells count="4">
    <mergeCell ref="B1:D1"/>
    <mergeCell ref="A9:A10"/>
    <mergeCell ref="B9:B10"/>
    <mergeCell ref="C9:C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topLeftCell="A31" workbookViewId="0">
      <selection activeCell="A42" sqref="A42:B43"/>
    </sheetView>
  </sheetViews>
  <sheetFormatPr baseColWidth="10" defaultRowHeight="11.25" x14ac:dyDescent="0.2"/>
  <cols>
    <col min="1" max="1" width="8.42578125" style="612" customWidth="1"/>
    <col min="2" max="2" width="28.28515625" style="612" customWidth="1"/>
    <col min="3" max="3" width="7.7109375" style="612" customWidth="1"/>
    <col min="4" max="7" width="14.42578125" style="612" customWidth="1"/>
    <col min="8" max="256" width="11.42578125" style="612"/>
    <col min="257" max="257" width="8.42578125" style="612" customWidth="1"/>
    <col min="258" max="258" width="28.28515625" style="612" customWidth="1"/>
    <col min="259" max="259" width="7.7109375" style="612" customWidth="1"/>
    <col min="260" max="263" width="14.42578125" style="612" customWidth="1"/>
    <col min="264" max="512" width="11.42578125" style="612"/>
    <col min="513" max="513" width="8.42578125" style="612" customWidth="1"/>
    <col min="514" max="514" width="28.28515625" style="612" customWidth="1"/>
    <col min="515" max="515" width="7.7109375" style="612" customWidth="1"/>
    <col min="516" max="519" width="14.42578125" style="612" customWidth="1"/>
    <col min="520" max="768" width="11.42578125" style="612"/>
    <col min="769" max="769" width="8.42578125" style="612" customWidth="1"/>
    <col min="770" max="770" width="28.28515625" style="612" customWidth="1"/>
    <col min="771" max="771" width="7.7109375" style="612" customWidth="1"/>
    <col min="772" max="775" width="14.42578125" style="612" customWidth="1"/>
    <col min="776" max="1024" width="11.42578125" style="612"/>
    <col min="1025" max="1025" width="8.42578125" style="612" customWidth="1"/>
    <col min="1026" max="1026" width="28.28515625" style="612" customWidth="1"/>
    <col min="1027" max="1027" width="7.7109375" style="612" customWidth="1"/>
    <col min="1028" max="1031" width="14.42578125" style="612" customWidth="1"/>
    <col min="1032" max="1280" width="11.42578125" style="612"/>
    <col min="1281" max="1281" width="8.42578125" style="612" customWidth="1"/>
    <col min="1282" max="1282" width="28.28515625" style="612" customWidth="1"/>
    <col min="1283" max="1283" width="7.7109375" style="612" customWidth="1"/>
    <col min="1284" max="1287" width="14.42578125" style="612" customWidth="1"/>
    <col min="1288" max="1536" width="11.42578125" style="612"/>
    <col min="1537" max="1537" width="8.42578125" style="612" customWidth="1"/>
    <col min="1538" max="1538" width="28.28515625" style="612" customWidth="1"/>
    <col min="1539" max="1539" width="7.7109375" style="612" customWidth="1"/>
    <col min="1540" max="1543" width="14.42578125" style="612" customWidth="1"/>
    <col min="1544" max="1792" width="11.42578125" style="612"/>
    <col min="1793" max="1793" width="8.42578125" style="612" customWidth="1"/>
    <col min="1794" max="1794" width="28.28515625" style="612" customWidth="1"/>
    <col min="1795" max="1795" width="7.7109375" style="612" customWidth="1"/>
    <col min="1796" max="1799" width="14.42578125" style="612" customWidth="1"/>
    <col min="1800" max="2048" width="11.42578125" style="612"/>
    <col min="2049" max="2049" width="8.42578125" style="612" customWidth="1"/>
    <col min="2050" max="2050" width="28.28515625" style="612" customWidth="1"/>
    <col min="2051" max="2051" width="7.7109375" style="612" customWidth="1"/>
    <col min="2052" max="2055" width="14.42578125" style="612" customWidth="1"/>
    <col min="2056" max="2304" width="11.42578125" style="612"/>
    <col min="2305" max="2305" width="8.42578125" style="612" customWidth="1"/>
    <col min="2306" max="2306" width="28.28515625" style="612" customWidth="1"/>
    <col min="2307" max="2307" width="7.7109375" style="612" customWidth="1"/>
    <col min="2308" max="2311" width="14.42578125" style="612" customWidth="1"/>
    <col min="2312" max="2560" width="11.42578125" style="612"/>
    <col min="2561" max="2561" width="8.42578125" style="612" customWidth="1"/>
    <col min="2562" max="2562" width="28.28515625" style="612" customWidth="1"/>
    <col min="2563" max="2563" width="7.7109375" style="612" customWidth="1"/>
    <col min="2564" max="2567" width="14.42578125" style="612" customWidth="1"/>
    <col min="2568" max="2816" width="11.42578125" style="612"/>
    <col min="2817" max="2817" width="8.42578125" style="612" customWidth="1"/>
    <col min="2818" max="2818" width="28.28515625" style="612" customWidth="1"/>
    <col min="2819" max="2819" width="7.7109375" style="612" customWidth="1"/>
    <col min="2820" max="2823" width="14.42578125" style="612" customWidth="1"/>
    <col min="2824" max="3072" width="11.42578125" style="612"/>
    <col min="3073" max="3073" width="8.42578125" style="612" customWidth="1"/>
    <col min="3074" max="3074" width="28.28515625" style="612" customWidth="1"/>
    <col min="3075" max="3075" width="7.7109375" style="612" customWidth="1"/>
    <col min="3076" max="3079" width="14.42578125" style="612" customWidth="1"/>
    <col min="3080" max="3328" width="11.42578125" style="612"/>
    <col min="3329" max="3329" width="8.42578125" style="612" customWidth="1"/>
    <col min="3330" max="3330" width="28.28515625" style="612" customWidth="1"/>
    <col min="3331" max="3331" width="7.7109375" style="612" customWidth="1"/>
    <col min="3332" max="3335" width="14.42578125" style="612" customWidth="1"/>
    <col min="3336" max="3584" width="11.42578125" style="612"/>
    <col min="3585" max="3585" width="8.42578125" style="612" customWidth="1"/>
    <col min="3586" max="3586" width="28.28515625" style="612" customWidth="1"/>
    <col min="3587" max="3587" width="7.7109375" style="612" customWidth="1"/>
    <col min="3588" max="3591" width="14.42578125" style="612" customWidth="1"/>
    <col min="3592" max="3840" width="11.42578125" style="612"/>
    <col min="3841" max="3841" width="8.42578125" style="612" customWidth="1"/>
    <col min="3842" max="3842" width="28.28515625" style="612" customWidth="1"/>
    <col min="3843" max="3843" width="7.7109375" style="612" customWidth="1"/>
    <col min="3844" max="3847" width="14.42578125" style="612" customWidth="1"/>
    <col min="3848" max="4096" width="11.42578125" style="612"/>
    <col min="4097" max="4097" width="8.42578125" style="612" customWidth="1"/>
    <col min="4098" max="4098" width="28.28515625" style="612" customWidth="1"/>
    <col min="4099" max="4099" width="7.7109375" style="612" customWidth="1"/>
    <col min="4100" max="4103" width="14.42578125" style="612" customWidth="1"/>
    <col min="4104" max="4352" width="11.42578125" style="612"/>
    <col min="4353" max="4353" width="8.42578125" style="612" customWidth="1"/>
    <col min="4354" max="4354" width="28.28515625" style="612" customWidth="1"/>
    <col min="4355" max="4355" width="7.7109375" style="612" customWidth="1"/>
    <col min="4356" max="4359" width="14.42578125" style="612" customWidth="1"/>
    <col min="4360" max="4608" width="11.42578125" style="612"/>
    <col min="4609" max="4609" width="8.42578125" style="612" customWidth="1"/>
    <col min="4610" max="4610" width="28.28515625" style="612" customWidth="1"/>
    <col min="4611" max="4611" width="7.7109375" style="612" customWidth="1"/>
    <col min="4612" max="4615" width="14.42578125" style="612" customWidth="1"/>
    <col min="4616" max="4864" width="11.42578125" style="612"/>
    <col min="4865" max="4865" width="8.42578125" style="612" customWidth="1"/>
    <col min="4866" max="4866" width="28.28515625" style="612" customWidth="1"/>
    <col min="4867" max="4867" width="7.7109375" style="612" customWidth="1"/>
    <col min="4868" max="4871" width="14.42578125" style="612" customWidth="1"/>
    <col min="4872" max="5120" width="11.42578125" style="612"/>
    <col min="5121" max="5121" width="8.42578125" style="612" customWidth="1"/>
    <col min="5122" max="5122" width="28.28515625" style="612" customWidth="1"/>
    <col min="5123" max="5123" width="7.7109375" style="612" customWidth="1"/>
    <col min="5124" max="5127" width="14.42578125" style="612" customWidth="1"/>
    <col min="5128" max="5376" width="11.42578125" style="612"/>
    <col min="5377" max="5377" width="8.42578125" style="612" customWidth="1"/>
    <col min="5378" max="5378" width="28.28515625" style="612" customWidth="1"/>
    <col min="5379" max="5379" width="7.7109375" style="612" customWidth="1"/>
    <col min="5380" max="5383" width="14.42578125" style="612" customWidth="1"/>
    <col min="5384" max="5632" width="11.42578125" style="612"/>
    <col min="5633" max="5633" width="8.42578125" style="612" customWidth="1"/>
    <col min="5634" max="5634" width="28.28515625" style="612" customWidth="1"/>
    <col min="5635" max="5635" width="7.7109375" style="612" customWidth="1"/>
    <col min="5636" max="5639" width="14.42578125" style="612" customWidth="1"/>
    <col min="5640" max="5888" width="11.42578125" style="612"/>
    <col min="5889" max="5889" width="8.42578125" style="612" customWidth="1"/>
    <col min="5890" max="5890" width="28.28515625" style="612" customWidth="1"/>
    <col min="5891" max="5891" width="7.7109375" style="612" customWidth="1"/>
    <col min="5892" max="5895" width="14.42578125" style="612" customWidth="1"/>
    <col min="5896" max="6144" width="11.42578125" style="612"/>
    <col min="6145" max="6145" width="8.42578125" style="612" customWidth="1"/>
    <col min="6146" max="6146" width="28.28515625" style="612" customWidth="1"/>
    <col min="6147" max="6147" width="7.7109375" style="612" customWidth="1"/>
    <col min="6148" max="6151" width="14.42578125" style="612" customWidth="1"/>
    <col min="6152" max="6400" width="11.42578125" style="612"/>
    <col min="6401" max="6401" width="8.42578125" style="612" customWidth="1"/>
    <col min="6402" max="6402" width="28.28515625" style="612" customWidth="1"/>
    <col min="6403" max="6403" width="7.7109375" style="612" customWidth="1"/>
    <col min="6404" max="6407" width="14.42578125" style="612" customWidth="1"/>
    <col min="6408" max="6656" width="11.42578125" style="612"/>
    <col min="6657" max="6657" width="8.42578125" style="612" customWidth="1"/>
    <col min="6658" max="6658" width="28.28515625" style="612" customWidth="1"/>
    <col min="6659" max="6659" width="7.7109375" style="612" customWidth="1"/>
    <col min="6660" max="6663" width="14.42578125" style="612" customWidth="1"/>
    <col min="6664" max="6912" width="11.42578125" style="612"/>
    <col min="6913" max="6913" width="8.42578125" style="612" customWidth="1"/>
    <col min="6914" max="6914" width="28.28515625" style="612" customWidth="1"/>
    <col min="6915" max="6915" width="7.7109375" style="612" customWidth="1"/>
    <col min="6916" max="6919" width="14.42578125" style="612" customWidth="1"/>
    <col min="6920" max="7168" width="11.42578125" style="612"/>
    <col min="7169" max="7169" width="8.42578125" style="612" customWidth="1"/>
    <col min="7170" max="7170" width="28.28515625" style="612" customWidth="1"/>
    <col min="7171" max="7171" width="7.7109375" style="612" customWidth="1"/>
    <col min="7172" max="7175" width="14.42578125" style="612" customWidth="1"/>
    <col min="7176" max="7424" width="11.42578125" style="612"/>
    <col min="7425" max="7425" width="8.42578125" style="612" customWidth="1"/>
    <col min="7426" max="7426" width="28.28515625" style="612" customWidth="1"/>
    <col min="7427" max="7427" width="7.7109375" style="612" customWidth="1"/>
    <col min="7428" max="7431" width="14.42578125" style="612" customWidth="1"/>
    <col min="7432" max="7680" width="11.42578125" style="612"/>
    <col min="7681" max="7681" width="8.42578125" style="612" customWidth="1"/>
    <col min="7682" max="7682" width="28.28515625" style="612" customWidth="1"/>
    <col min="7683" max="7683" width="7.7109375" style="612" customWidth="1"/>
    <col min="7684" max="7687" width="14.42578125" style="612" customWidth="1"/>
    <col min="7688" max="7936" width="11.42578125" style="612"/>
    <col min="7937" max="7937" width="8.42578125" style="612" customWidth="1"/>
    <col min="7938" max="7938" width="28.28515625" style="612" customWidth="1"/>
    <col min="7939" max="7939" width="7.7109375" style="612" customWidth="1"/>
    <col min="7940" max="7943" width="14.42578125" style="612" customWidth="1"/>
    <col min="7944" max="8192" width="11.42578125" style="612"/>
    <col min="8193" max="8193" width="8.42578125" style="612" customWidth="1"/>
    <col min="8194" max="8194" width="28.28515625" style="612" customWidth="1"/>
    <col min="8195" max="8195" width="7.7109375" style="612" customWidth="1"/>
    <col min="8196" max="8199" width="14.42578125" style="612" customWidth="1"/>
    <col min="8200" max="8448" width="11.42578125" style="612"/>
    <col min="8449" max="8449" width="8.42578125" style="612" customWidth="1"/>
    <col min="8450" max="8450" width="28.28515625" style="612" customWidth="1"/>
    <col min="8451" max="8451" width="7.7109375" style="612" customWidth="1"/>
    <col min="8452" max="8455" width="14.42578125" style="612" customWidth="1"/>
    <col min="8456" max="8704" width="11.42578125" style="612"/>
    <col min="8705" max="8705" width="8.42578125" style="612" customWidth="1"/>
    <col min="8706" max="8706" width="28.28515625" style="612" customWidth="1"/>
    <col min="8707" max="8707" width="7.7109375" style="612" customWidth="1"/>
    <col min="8708" max="8711" width="14.42578125" style="612" customWidth="1"/>
    <col min="8712" max="8960" width="11.42578125" style="612"/>
    <col min="8961" max="8961" width="8.42578125" style="612" customWidth="1"/>
    <col min="8962" max="8962" width="28.28515625" style="612" customWidth="1"/>
    <col min="8963" max="8963" width="7.7109375" style="612" customWidth="1"/>
    <col min="8964" max="8967" width="14.42578125" style="612" customWidth="1"/>
    <col min="8968" max="9216" width="11.42578125" style="612"/>
    <col min="9217" max="9217" width="8.42578125" style="612" customWidth="1"/>
    <col min="9218" max="9218" width="28.28515625" style="612" customWidth="1"/>
    <col min="9219" max="9219" width="7.7109375" style="612" customWidth="1"/>
    <col min="9220" max="9223" width="14.42578125" style="612" customWidth="1"/>
    <col min="9224" max="9472" width="11.42578125" style="612"/>
    <col min="9473" max="9473" width="8.42578125" style="612" customWidth="1"/>
    <col min="9474" max="9474" width="28.28515625" style="612" customWidth="1"/>
    <col min="9475" max="9475" width="7.7109375" style="612" customWidth="1"/>
    <col min="9476" max="9479" width="14.42578125" style="612" customWidth="1"/>
    <col min="9480" max="9728" width="11.42578125" style="612"/>
    <col min="9729" max="9729" width="8.42578125" style="612" customWidth="1"/>
    <col min="9730" max="9730" width="28.28515625" style="612" customWidth="1"/>
    <col min="9731" max="9731" width="7.7109375" style="612" customWidth="1"/>
    <col min="9732" max="9735" width="14.42578125" style="612" customWidth="1"/>
    <col min="9736" max="9984" width="11.42578125" style="612"/>
    <col min="9985" max="9985" width="8.42578125" style="612" customWidth="1"/>
    <col min="9986" max="9986" width="28.28515625" style="612" customWidth="1"/>
    <col min="9987" max="9987" width="7.7109375" style="612" customWidth="1"/>
    <col min="9988" max="9991" width="14.42578125" style="612" customWidth="1"/>
    <col min="9992" max="10240" width="11.42578125" style="612"/>
    <col min="10241" max="10241" width="8.42578125" style="612" customWidth="1"/>
    <col min="10242" max="10242" width="28.28515625" style="612" customWidth="1"/>
    <col min="10243" max="10243" width="7.7109375" style="612" customWidth="1"/>
    <col min="10244" max="10247" width="14.42578125" style="612" customWidth="1"/>
    <col min="10248" max="10496" width="11.42578125" style="612"/>
    <col min="10497" max="10497" width="8.42578125" style="612" customWidth="1"/>
    <col min="10498" max="10498" width="28.28515625" style="612" customWidth="1"/>
    <col min="10499" max="10499" width="7.7109375" style="612" customWidth="1"/>
    <col min="10500" max="10503" width="14.42578125" style="612" customWidth="1"/>
    <col min="10504" max="10752" width="11.42578125" style="612"/>
    <col min="10753" max="10753" width="8.42578125" style="612" customWidth="1"/>
    <col min="10754" max="10754" width="28.28515625" style="612" customWidth="1"/>
    <col min="10755" max="10755" width="7.7109375" style="612" customWidth="1"/>
    <col min="10756" max="10759" width="14.42578125" style="612" customWidth="1"/>
    <col min="10760" max="11008" width="11.42578125" style="612"/>
    <col min="11009" max="11009" width="8.42578125" style="612" customWidth="1"/>
    <col min="11010" max="11010" width="28.28515625" style="612" customWidth="1"/>
    <col min="11011" max="11011" width="7.7109375" style="612" customWidth="1"/>
    <col min="11012" max="11015" width="14.42578125" style="612" customWidth="1"/>
    <col min="11016" max="11264" width="11.42578125" style="612"/>
    <col min="11265" max="11265" width="8.42578125" style="612" customWidth="1"/>
    <col min="11266" max="11266" width="28.28515625" style="612" customWidth="1"/>
    <col min="11267" max="11267" width="7.7109375" style="612" customWidth="1"/>
    <col min="11268" max="11271" width="14.42578125" style="612" customWidth="1"/>
    <col min="11272" max="11520" width="11.42578125" style="612"/>
    <col min="11521" max="11521" width="8.42578125" style="612" customWidth="1"/>
    <col min="11522" max="11522" width="28.28515625" style="612" customWidth="1"/>
    <col min="11523" max="11523" width="7.7109375" style="612" customWidth="1"/>
    <col min="11524" max="11527" width="14.42578125" style="612" customWidth="1"/>
    <col min="11528" max="11776" width="11.42578125" style="612"/>
    <col min="11777" max="11777" width="8.42578125" style="612" customWidth="1"/>
    <col min="11778" max="11778" width="28.28515625" style="612" customWidth="1"/>
    <col min="11779" max="11779" width="7.7109375" style="612" customWidth="1"/>
    <col min="11780" max="11783" width="14.42578125" style="612" customWidth="1"/>
    <col min="11784" max="12032" width="11.42578125" style="612"/>
    <col min="12033" max="12033" width="8.42578125" style="612" customWidth="1"/>
    <col min="12034" max="12034" width="28.28515625" style="612" customWidth="1"/>
    <col min="12035" max="12035" width="7.7109375" style="612" customWidth="1"/>
    <col min="12036" max="12039" width="14.42578125" style="612" customWidth="1"/>
    <col min="12040" max="12288" width="11.42578125" style="612"/>
    <col min="12289" max="12289" width="8.42578125" style="612" customWidth="1"/>
    <col min="12290" max="12290" width="28.28515625" style="612" customWidth="1"/>
    <col min="12291" max="12291" width="7.7109375" style="612" customWidth="1"/>
    <col min="12292" max="12295" width="14.42578125" style="612" customWidth="1"/>
    <col min="12296" max="12544" width="11.42578125" style="612"/>
    <col min="12545" max="12545" width="8.42578125" style="612" customWidth="1"/>
    <col min="12546" max="12546" width="28.28515625" style="612" customWidth="1"/>
    <col min="12547" max="12547" width="7.7109375" style="612" customWidth="1"/>
    <col min="12548" max="12551" width="14.42578125" style="612" customWidth="1"/>
    <col min="12552" max="12800" width="11.42578125" style="612"/>
    <col min="12801" max="12801" width="8.42578125" style="612" customWidth="1"/>
    <col min="12802" max="12802" width="28.28515625" style="612" customWidth="1"/>
    <col min="12803" max="12803" width="7.7109375" style="612" customWidth="1"/>
    <col min="12804" max="12807" width="14.42578125" style="612" customWidth="1"/>
    <col min="12808" max="13056" width="11.42578125" style="612"/>
    <col min="13057" max="13057" width="8.42578125" style="612" customWidth="1"/>
    <col min="13058" max="13058" width="28.28515625" style="612" customWidth="1"/>
    <col min="13059" max="13059" width="7.7109375" style="612" customWidth="1"/>
    <col min="13060" max="13063" width="14.42578125" style="612" customWidth="1"/>
    <col min="13064" max="13312" width="11.42578125" style="612"/>
    <col min="13313" max="13313" width="8.42578125" style="612" customWidth="1"/>
    <col min="13314" max="13314" width="28.28515625" style="612" customWidth="1"/>
    <col min="13315" max="13315" width="7.7109375" style="612" customWidth="1"/>
    <col min="13316" max="13319" width="14.42578125" style="612" customWidth="1"/>
    <col min="13320" max="13568" width="11.42578125" style="612"/>
    <col min="13569" max="13569" width="8.42578125" style="612" customWidth="1"/>
    <col min="13570" max="13570" width="28.28515625" style="612" customWidth="1"/>
    <col min="13571" max="13571" width="7.7109375" style="612" customWidth="1"/>
    <col min="13572" max="13575" width="14.42578125" style="612" customWidth="1"/>
    <col min="13576" max="13824" width="11.42578125" style="612"/>
    <col min="13825" max="13825" width="8.42578125" style="612" customWidth="1"/>
    <col min="13826" max="13826" width="28.28515625" style="612" customWidth="1"/>
    <col min="13827" max="13827" width="7.7109375" style="612" customWidth="1"/>
    <col min="13828" max="13831" width="14.42578125" style="612" customWidth="1"/>
    <col min="13832" max="14080" width="11.42578125" style="612"/>
    <col min="14081" max="14081" width="8.42578125" style="612" customWidth="1"/>
    <col min="14082" max="14082" width="28.28515625" style="612" customWidth="1"/>
    <col min="14083" max="14083" width="7.7109375" style="612" customWidth="1"/>
    <col min="14084" max="14087" width="14.42578125" style="612" customWidth="1"/>
    <col min="14088" max="14336" width="11.42578125" style="612"/>
    <col min="14337" max="14337" width="8.42578125" style="612" customWidth="1"/>
    <col min="14338" max="14338" width="28.28515625" style="612" customWidth="1"/>
    <col min="14339" max="14339" width="7.7109375" style="612" customWidth="1"/>
    <col min="14340" max="14343" width="14.42578125" style="612" customWidth="1"/>
    <col min="14344" max="14592" width="11.42578125" style="612"/>
    <col min="14593" max="14593" width="8.42578125" style="612" customWidth="1"/>
    <col min="14594" max="14594" width="28.28515625" style="612" customWidth="1"/>
    <col min="14595" max="14595" width="7.7109375" style="612" customWidth="1"/>
    <col min="14596" max="14599" width="14.42578125" style="612" customWidth="1"/>
    <col min="14600" max="14848" width="11.42578125" style="612"/>
    <col min="14849" max="14849" width="8.42578125" style="612" customWidth="1"/>
    <col min="14850" max="14850" width="28.28515625" style="612" customWidth="1"/>
    <col min="14851" max="14851" width="7.7109375" style="612" customWidth="1"/>
    <col min="14852" max="14855" width="14.42578125" style="612" customWidth="1"/>
    <col min="14856" max="15104" width="11.42578125" style="612"/>
    <col min="15105" max="15105" width="8.42578125" style="612" customWidth="1"/>
    <col min="15106" max="15106" width="28.28515625" style="612" customWidth="1"/>
    <col min="15107" max="15107" width="7.7109375" style="612" customWidth="1"/>
    <col min="15108" max="15111" width="14.42578125" style="612" customWidth="1"/>
    <col min="15112" max="15360" width="11.42578125" style="612"/>
    <col min="15361" max="15361" width="8.42578125" style="612" customWidth="1"/>
    <col min="15362" max="15362" width="28.28515625" style="612" customWidth="1"/>
    <col min="15363" max="15363" width="7.7109375" style="612" customWidth="1"/>
    <col min="15364" max="15367" width="14.42578125" style="612" customWidth="1"/>
    <col min="15368" max="15616" width="11.42578125" style="612"/>
    <col min="15617" max="15617" width="8.42578125" style="612" customWidth="1"/>
    <col min="15618" max="15618" width="28.28515625" style="612" customWidth="1"/>
    <col min="15619" max="15619" width="7.7109375" style="612" customWidth="1"/>
    <col min="15620" max="15623" width="14.42578125" style="612" customWidth="1"/>
    <col min="15624" max="15872" width="11.42578125" style="612"/>
    <col min="15873" max="15873" width="8.42578125" style="612" customWidth="1"/>
    <col min="15874" max="15874" width="28.28515625" style="612" customWidth="1"/>
    <col min="15875" max="15875" width="7.7109375" style="612" customWidth="1"/>
    <col min="15876" max="15879" width="14.42578125" style="612" customWidth="1"/>
    <col min="15880" max="16128" width="11.42578125" style="612"/>
    <col min="16129" max="16129" width="8.42578125" style="612" customWidth="1"/>
    <col min="16130" max="16130" width="28.28515625" style="612" customWidth="1"/>
    <col min="16131" max="16131" width="7.7109375" style="612" customWidth="1"/>
    <col min="16132" max="16135" width="14.42578125" style="612" customWidth="1"/>
    <col min="16136" max="16384" width="11.42578125" style="612"/>
  </cols>
  <sheetData>
    <row r="2" spans="1:7" x14ac:dyDescent="0.2">
      <c r="A2" s="611" t="s">
        <v>2318</v>
      </c>
      <c r="C2" s="611" t="s">
        <v>2319</v>
      </c>
    </row>
    <row r="3" spans="1:7" x14ac:dyDescent="0.2">
      <c r="A3" s="611" t="s">
        <v>2320</v>
      </c>
      <c r="B3" s="611" t="s">
        <v>2321</v>
      </c>
      <c r="C3" s="611" t="s">
        <v>2322</v>
      </c>
      <c r="D3" s="611" t="s">
        <v>2323</v>
      </c>
      <c r="E3" s="611" t="s">
        <v>2324</v>
      </c>
      <c r="F3" s="611" t="s">
        <v>2325</v>
      </c>
      <c r="G3" s="611" t="s">
        <v>2326</v>
      </c>
    </row>
    <row r="4" spans="1:7" x14ac:dyDescent="0.2">
      <c r="A4" s="613" t="s">
        <v>2327</v>
      </c>
    </row>
    <row r="5" spans="1:7" x14ac:dyDescent="0.2">
      <c r="A5" s="614">
        <v>1112</v>
      </c>
      <c r="B5" s="613" t="s">
        <v>22</v>
      </c>
      <c r="C5" s="613" t="s">
        <v>2328</v>
      </c>
      <c r="D5" s="615">
        <v>22017.64</v>
      </c>
      <c r="E5" s="615">
        <v>867115.02</v>
      </c>
      <c r="F5" s="615">
        <v>813332.21</v>
      </c>
      <c r="G5" s="615">
        <v>75800.45</v>
      </c>
    </row>
    <row r="6" spans="1:7" x14ac:dyDescent="0.2">
      <c r="A6" s="614">
        <v>1122</v>
      </c>
      <c r="B6" s="613" t="s">
        <v>2329</v>
      </c>
      <c r="C6" s="613" t="s">
        <v>2328</v>
      </c>
      <c r="D6" s="615">
        <v>813762.04</v>
      </c>
      <c r="E6" s="615">
        <v>0</v>
      </c>
      <c r="F6" s="615">
        <v>0</v>
      </c>
      <c r="G6" s="615">
        <v>813762.04</v>
      </c>
    </row>
    <row r="7" spans="1:7" x14ac:dyDescent="0.2">
      <c r="A7" s="614">
        <v>1123</v>
      </c>
      <c r="B7" s="613" t="s">
        <v>2330</v>
      </c>
      <c r="C7" s="613" t="s">
        <v>2328</v>
      </c>
      <c r="D7" s="615">
        <v>92607.92</v>
      </c>
      <c r="E7" s="615">
        <v>1540.67</v>
      </c>
      <c r="F7" s="615">
        <v>838.03</v>
      </c>
      <c r="G7" s="615">
        <v>93310.56</v>
      </c>
    </row>
    <row r="8" spans="1:7" x14ac:dyDescent="0.2">
      <c r="A8" s="614">
        <v>1241</v>
      </c>
      <c r="B8" s="613" t="s">
        <v>2331</v>
      </c>
      <c r="C8" s="613" t="s">
        <v>2328</v>
      </c>
      <c r="D8" s="615">
        <v>90538.33</v>
      </c>
      <c r="E8" s="615">
        <v>0</v>
      </c>
      <c r="F8" s="615">
        <v>0</v>
      </c>
      <c r="G8" s="615">
        <v>90538.33</v>
      </c>
    </row>
    <row r="9" spans="1:7" x14ac:dyDescent="0.2">
      <c r="A9" s="614">
        <v>1242</v>
      </c>
      <c r="B9" s="613" t="s">
        <v>2332</v>
      </c>
      <c r="C9" s="613" t="s">
        <v>2328</v>
      </c>
      <c r="D9" s="615">
        <v>228524.09</v>
      </c>
      <c r="E9" s="615">
        <v>0</v>
      </c>
      <c r="F9" s="615">
        <v>0</v>
      </c>
      <c r="G9" s="615">
        <v>228524.09</v>
      </c>
    </row>
    <row r="10" spans="1:7" x14ac:dyDescent="0.2">
      <c r="A10" s="614">
        <v>1244</v>
      </c>
      <c r="B10" s="613" t="s">
        <v>2333</v>
      </c>
      <c r="C10" s="613" t="s">
        <v>2328</v>
      </c>
      <c r="D10" s="615">
        <v>75000</v>
      </c>
      <c r="E10" s="615">
        <v>0</v>
      </c>
      <c r="F10" s="615">
        <v>0</v>
      </c>
      <c r="G10" s="615">
        <v>75000</v>
      </c>
    </row>
    <row r="11" spans="1:7" x14ac:dyDescent="0.2">
      <c r="A11" s="614">
        <v>1246</v>
      </c>
      <c r="B11" s="613" t="s">
        <v>2334</v>
      </c>
      <c r="C11" s="613" t="s">
        <v>2328</v>
      </c>
      <c r="D11" s="615">
        <v>32385.34</v>
      </c>
      <c r="E11" s="615">
        <v>0</v>
      </c>
      <c r="F11" s="615">
        <v>0</v>
      </c>
      <c r="G11" s="615">
        <v>32385.34</v>
      </c>
    </row>
    <row r="12" spans="1:7" x14ac:dyDescent="0.2">
      <c r="A12" s="614">
        <v>2111</v>
      </c>
      <c r="B12" s="613" t="s">
        <v>2335</v>
      </c>
      <c r="C12" s="613" t="s">
        <v>2336</v>
      </c>
      <c r="D12" s="615">
        <v>14268.19</v>
      </c>
      <c r="E12" s="615">
        <v>0</v>
      </c>
      <c r="F12" s="615">
        <v>0</v>
      </c>
      <c r="G12" s="615">
        <v>14268.19</v>
      </c>
    </row>
    <row r="13" spans="1:7" x14ac:dyDescent="0.2">
      <c r="A13" s="614">
        <v>2112</v>
      </c>
      <c r="B13" s="613" t="s">
        <v>1511</v>
      </c>
      <c r="C13" s="613" t="s">
        <v>2336</v>
      </c>
      <c r="D13" s="615">
        <v>102766.91</v>
      </c>
      <c r="E13" s="615">
        <v>0</v>
      </c>
      <c r="F13" s="615">
        <v>0</v>
      </c>
      <c r="G13" s="615">
        <v>102766.91</v>
      </c>
    </row>
    <row r="14" spans="1:7" x14ac:dyDescent="0.2">
      <c r="A14" s="614">
        <v>2117</v>
      </c>
      <c r="B14" s="613" t="s">
        <v>2337</v>
      </c>
      <c r="C14" s="613" t="s">
        <v>2336</v>
      </c>
      <c r="D14" s="615">
        <v>269941.53000000003</v>
      </c>
      <c r="E14" s="615">
        <v>0</v>
      </c>
      <c r="F14" s="615">
        <v>91893.07</v>
      </c>
      <c r="G14" s="615">
        <v>361834.6</v>
      </c>
    </row>
    <row r="15" spans="1:7" x14ac:dyDescent="0.2">
      <c r="A15" s="614">
        <v>2119</v>
      </c>
      <c r="B15" s="613" t="s">
        <v>2338</v>
      </c>
      <c r="C15" s="613" t="s">
        <v>2336</v>
      </c>
      <c r="D15" s="615">
        <v>256.8</v>
      </c>
      <c r="E15" s="615">
        <v>0</v>
      </c>
      <c r="F15" s="615">
        <v>0</v>
      </c>
      <c r="G15" s="615">
        <v>256.8</v>
      </c>
    </row>
    <row r="16" spans="1:7" x14ac:dyDescent="0.2">
      <c r="A16" s="614">
        <v>3130</v>
      </c>
      <c r="B16" s="613" t="s">
        <v>2339</v>
      </c>
      <c r="C16" s="613" t="s">
        <v>2336</v>
      </c>
      <c r="D16" s="615">
        <v>123468.64</v>
      </c>
      <c r="E16" s="615">
        <v>0</v>
      </c>
      <c r="F16" s="615">
        <v>0</v>
      </c>
      <c r="G16" s="615">
        <v>123468.64</v>
      </c>
    </row>
    <row r="17" spans="1:7" x14ac:dyDescent="0.2">
      <c r="A17" s="614">
        <v>3220</v>
      </c>
      <c r="B17" s="613" t="s">
        <v>2340</v>
      </c>
      <c r="C17" s="613" t="s">
        <v>2336</v>
      </c>
      <c r="D17" s="615">
        <v>931790.2</v>
      </c>
      <c r="E17" s="615">
        <v>0</v>
      </c>
      <c r="F17" s="615">
        <v>0</v>
      </c>
      <c r="G17" s="615">
        <v>931790.2</v>
      </c>
    </row>
    <row r="18" spans="1:7" x14ac:dyDescent="0.2">
      <c r="A18" s="614">
        <v>4173</v>
      </c>
      <c r="B18" s="613" t="s">
        <v>2312</v>
      </c>
      <c r="C18" s="613" t="s">
        <v>2336</v>
      </c>
      <c r="D18" s="615">
        <v>233020</v>
      </c>
      <c r="E18" s="615">
        <v>0</v>
      </c>
      <c r="F18" s="615">
        <v>31600</v>
      </c>
      <c r="G18" s="615">
        <v>264620</v>
      </c>
    </row>
    <row r="19" spans="1:7" x14ac:dyDescent="0.2">
      <c r="A19" s="614">
        <v>4221</v>
      </c>
      <c r="B19" s="613" t="s">
        <v>2341</v>
      </c>
      <c r="C19" s="613" t="s">
        <v>2336</v>
      </c>
      <c r="D19" s="615">
        <v>5671886.6299999999</v>
      </c>
      <c r="E19" s="615">
        <v>0</v>
      </c>
      <c r="F19" s="615">
        <v>661625.02</v>
      </c>
      <c r="G19" s="615">
        <v>6333511.6500000004</v>
      </c>
    </row>
    <row r="20" spans="1:7" x14ac:dyDescent="0.2">
      <c r="A20" s="614">
        <v>5111</v>
      </c>
      <c r="B20" s="613" t="s">
        <v>1512</v>
      </c>
      <c r="C20" s="613" t="s">
        <v>2328</v>
      </c>
      <c r="D20" s="615">
        <v>3132690.63</v>
      </c>
      <c r="E20" s="615">
        <v>520888.74</v>
      </c>
      <c r="F20" s="615">
        <v>0</v>
      </c>
      <c r="G20" s="615">
        <v>3653579.37</v>
      </c>
    </row>
    <row r="21" spans="1:7" x14ac:dyDescent="0.2">
      <c r="A21" s="614">
        <v>5112</v>
      </c>
      <c r="B21" s="613" t="s">
        <v>1512</v>
      </c>
      <c r="C21" s="613" t="s">
        <v>2328</v>
      </c>
      <c r="D21" s="615">
        <v>88147.66</v>
      </c>
      <c r="E21" s="615">
        <v>0</v>
      </c>
      <c r="F21" s="615">
        <v>0</v>
      </c>
      <c r="G21" s="615">
        <v>88147.66</v>
      </c>
    </row>
    <row r="22" spans="1:7" x14ac:dyDescent="0.2">
      <c r="A22" s="614">
        <v>5113</v>
      </c>
      <c r="B22" s="613" t="s">
        <v>2342</v>
      </c>
      <c r="C22" s="613" t="s">
        <v>2328</v>
      </c>
      <c r="D22" s="615">
        <v>288991.62</v>
      </c>
      <c r="E22" s="615">
        <v>6470.45</v>
      </c>
      <c r="F22" s="615">
        <v>0</v>
      </c>
      <c r="G22" s="615">
        <v>295462.07</v>
      </c>
    </row>
    <row r="23" spans="1:7" x14ac:dyDescent="0.2">
      <c r="A23" s="614">
        <v>5114</v>
      </c>
      <c r="B23" s="613" t="s">
        <v>1700</v>
      </c>
      <c r="C23" s="613" t="s">
        <v>2328</v>
      </c>
      <c r="D23" s="615">
        <v>410495.7</v>
      </c>
      <c r="E23" s="615">
        <v>0</v>
      </c>
      <c r="F23" s="615">
        <v>0</v>
      </c>
      <c r="G23" s="615">
        <v>410495.7</v>
      </c>
    </row>
    <row r="24" spans="1:7" x14ac:dyDescent="0.2">
      <c r="A24" s="614">
        <v>5115</v>
      </c>
      <c r="B24" s="613" t="s">
        <v>2343</v>
      </c>
      <c r="C24" s="613" t="s">
        <v>2328</v>
      </c>
      <c r="D24" s="615">
        <v>0</v>
      </c>
      <c r="E24" s="615">
        <v>24000</v>
      </c>
      <c r="F24" s="615">
        <v>0</v>
      </c>
      <c r="G24" s="615">
        <v>24000</v>
      </c>
    </row>
    <row r="25" spans="1:7" x14ac:dyDescent="0.2">
      <c r="A25" s="614">
        <v>5116</v>
      </c>
      <c r="B25" s="613" t="s">
        <v>2344</v>
      </c>
      <c r="C25" s="613" t="s">
        <v>2328</v>
      </c>
      <c r="D25" s="615">
        <v>250906.54</v>
      </c>
      <c r="E25" s="615">
        <v>0</v>
      </c>
      <c r="F25" s="615">
        <v>0</v>
      </c>
      <c r="G25" s="615">
        <v>250906.54</v>
      </c>
    </row>
    <row r="26" spans="1:7" x14ac:dyDescent="0.2">
      <c r="A26" s="614">
        <v>5121</v>
      </c>
      <c r="B26" s="613" t="s">
        <v>1513</v>
      </c>
      <c r="C26" s="613" t="s">
        <v>2328</v>
      </c>
      <c r="D26" s="615">
        <v>29882.58</v>
      </c>
      <c r="E26" s="615">
        <v>3776.38</v>
      </c>
      <c r="F26" s="615">
        <v>0</v>
      </c>
      <c r="G26" s="615">
        <v>33658.959999999999</v>
      </c>
    </row>
    <row r="27" spans="1:7" x14ac:dyDescent="0.2">
      <c r="A27" s="614">
        <v>5122</v>
      </c>
      <c r="B27" s="613" t="s">
        <v>1514</v>
      </c>
      <c r="C27" s="613" t="s">
        <v>2328</v>
      </c>
      <c r="D27" s="615">
        <v>10717.61</v>
      </c>
      <c r="E27" s="615">
        <v>1292</v>
      </c>
      <c r="F27" s="615">
        <v>0</v>
      </c>
      <c r="G27" s="615">
        <v>12009.61</v>
      </c>
    </row>
    <row r="28" spans="1:7" x14ac:dyDescent="0.2">
      <c r="A28" s="614">
        <v>5124</v>
      </c>
      <c r="B28" s="613" t="s">
        <v>2345</v>
      </c>
      <c r="C28" s="613" t="s">
        <v>2328</v>
      </c>
      <c r="D28" s="615">
        <v>10446.01</v>
      </c>
      <c r="E28" s="615">
        <v>0</v>
      </c>
      <c r="F28" s="615">
        <v>0</v>
      </c>
      <c r="G28" s="615">
        <v>10446.01</v>
      </c>
    </row>
    <row r="29" spans="1:7" x14ac:dyDescent="0.2">
      <c r="A29" s="614">
        <v>5126</v>
      </c>
      <c r="B29" s="613" t="s">
        <v>2346</v>
      </c>
      <c r="C29" s="613" t="s">
        <v>2328</v>
      </c>
      <c r="D29" s="615">
        <v>31162.48</v>
      </c>
      <c r="E29" s="615">
        <v>5562.47</v>
      </c>
      <c r="F29" s="615">
        <v>0</v>
      </c>
      <c r="G29" s="615">
        <v>36724.949999999997</v>
      </c>
    </row>
    <row r="30" spans="1:7" x14ac:dyDescent="0.2">
      <c r="A30" s="614">
        <v>5127</v>
      </c>
      <c r="B30" s="613" t="s">
        <v>2347</v>
      </c>
      <c r="C30" s="613" t="s">
        <v>2328</v>
      </c>
      <c r="D30" s="615">
        <v>12960.68</v>
      </c>
      <c r="E30" s="615">
        <v>0</v>
      </c>
      <c r="F30" s="615">
        <v>0</v>
      </c>
      <c r="G30" s="615">
        <v>12960.68</v>
      </c>
    </row>
    <row r="31" spans="1:7" x14ac:dyDescent="0.2">
      <c r="A31" s="614">
        <v>5129</v>
      </c>
      <c r="B31" s="613" t="s">
        <v>2316</v>
      </c>
      <c r="C31" s="613" t="s">
        <v>2328</v>
      </c>
      <c r="D31" s="615">
        <v>585</v>
      </c>
      <c r="E31" s="615">
        <v>0</v>
      </c>
      <c r="F31" s="615">
        <v>0</v>
      </c>
      <c r="G31" s="615">
        <v>585</v>
      </c>
    </row>
    <row r="32" spans="1:7" x14ac:dyDescent="0.2">
      <c r="A32" s="614">
        <v>5131</v>
      </c>
      <c r="B32" s="613" t="s">
        <v>1526</v>
      </c>
      <c r="C32" s="613" t="s">
        <v>2328</v>
      </c>
      <c r="D32" s="615">
        <v>8415.2199999999993</v>
      </c>
      <c r="E32" s="615">
        <v>1480</v>
      </c>
      <c r="F32" s="615">
        <v>0</v>
      </c>
      <c r="G32" s="615">
        <v>9895.2199999999993</v>
      </c>
    </row>
    <row r="33" spans="1:7" x14ac:dyDescent="0.2">
      <c r="A33" s="614">
        <v>5132</v>
      </c>
      <c r="B33" s="613" t="s">
        <v>1712</v>
      </c>
      <c r="C33" s="613" t="s">
        <v>2328</v>
      </c>
      <c r="D33" s="615">
        <v>979064</v>
      </c>
      <c r="E33" s="615">
        <v>2088</v>
      </c>
      <c r="F33" s="615">
        <v>0</v>
      </c>
      <c r="G33" s="615">
        <v>981152</v>
      </c>
    </row>
    <row r="34" spans="1:7" x14ac:dyDescent="0.2">
      <c r="A34" s="614">
        <v>5133</v>
      </c>
      <c r="B34" s="613" t="s">
        <v>2348</v>
      </c>
      <c r="C34" s="613" t="s">
        <v>2328</v>
      </c>
      <c r="D34" s="615">
        <v>223991.97</v>
      </c>
      <c r="E34" s="615">
        <v>0</v>
      </c>
      <c r="F34" s="615">
        <v>0</v>
      </c>
      <c r="G34" s="615">
        <v>223991.97</v>
      </c>
    </row>
    <row r="35" spans="1:7" x14ac:dyDescent="0.2">
      <c r="A35" s="614">
        <v>5134</v>
      </c>
      <c r="B35" s="613" t="s">
        <v>2349</v>
      </c>
      <c r="C35" s="613" t="s">
        <v>2328</v>
      </c>
      <c r="D35" s="615">
        <v>8444.2900000000009</v>
      </c>
      <c r="E35" s="615">
        <v>731.96</v>
      </c>
      <c r="F35" s="615">
        <v>0</v>
      </c>
      <c r="G35" s="615">
        <v>9176.25</v>
      </c>
    </row>
    <row r="36" spans="1:7" x14ac:dyDescent="0.2">
      <c r="A36" s="614">
        <v>5135</v>
      </c>
      <c r="B36" s="613" t="s">
        <v>2317</v>
      </c>
      <c r="C36" s="613" t="s">
        <v>2328</v>
      </c>
      <c r="D36" s="615">
        <v>4524</v>
      </c>
      <c r="E36" s="615">
        <v>1160</v>
      </c>
      <c r="F36" s="615">
        <v>0</v>
      </c>
      <c r="G36" s="615">
        <v>5684</v>
      </c>
    </row>
    <row r="37" spans="1:7" x14ac:dyDescent="0.2">
      <c r="A37" s="614">
        <v>5136</v>
      </c>
      <c r="B37" s="613" t="s">
        <v>2350</v>
      </c>
      <c r="C37" s="613" t="s">
        <v>2328</v>
      </c>
      <c r="D37" s="615">
        <v>29050</v>
      </c>
      <c r="E37" s="615">
        <v>0</v>
      </c>
      <c r="F37" s="615">
        <v>0</v>
      </c>
      <c r="G37" s="615">
        <v>29050</v>
      </c>
    </row>
    <row r="38" spans="1:7" x14ac:dyDescent="0.2">
      <c r="A38" s="614">
        <v>5137</v>
      </c>
      <c r="B38" s="613" t="s">
        <v>2351</v>
      </c>
      <c r="C38" s="613" t="s">
        <v>2328</v>
      </c>
      <c r="D38" s="615">
        <v>5809</v>
      </c>
      <c r="E38" s="615">
        <v>0</v>
      </c>
      <c r="F38" s="615">
        <v>0</v>
      </c>
      <c r="G38" s="615">
        <v>5809</v>
      </c>
    </row>
    <row r="39" spans="1:7" x14ac:dyDescent="0.2">
      <c r="A39" s="614">
        <v>5138</v>
      </c>
      <c r="B39" s="613" t="s">
        <v>1515</v>
      </c>
      <c r="C39" s="613" t="s">
        <v>2328</v>
      </c>
      <c r="D39" s="615">
        <v>457413.55</v>
      </c>
      <c r="E39" s="615">
        <v>163182.64000000001</v>
      </c>
      <c r="F39" s="615">
        <v>0</v>
      </c>
      <c r="G39" s="615">
        <v>620596.18999999994</v>
      </c>
    </row>
    <row r="40" spans="1:7" x14ac:dyDescent="0.2">
      <c r="A40" s="614">
        <v>5139</v>
      </c>
      <c r="B40" s="613" t="s">
        <v>1718</v>
      </c>
      <c r="C40" s="613" t="s">
        <v>2328</v>
      </c>
      <c r="D40" s="615">
        <v>8865</v>
      </c>
      <c r="E40" s="615">
        <v>0</v>
      </c>
      <c r="F40" s="615">
        <v>0</v>
      </c>
      <c r="G40" s="615">
        <v>8865</v>
      </c>
    </row>
    <row r="41" spans="1:7" x14ac:dyDescent="0.2">
      <c r="A41" s="614">
        <v>7400</v>
      </c>
      <c r="B41" s="613" t="s">
        <v>2352</v>
      </c>
      <c r="C41" s="613" t="s">
        <v>2328</v>
      </c>
      <c r="D41" s="615">
        <v>0</v>
      </c>
      <c r="E41" s="615">
        <v>460000</v>
      </c>
      <c r="F41" s="615">
        <v>460000</v>
      </c>
      <c r="G41" s="615">
        <v>0</v>
      </c>
    </row>
    <row r="42" spans="1:7" x14ac:dyDescent="0.2">
      <c r="A42" s="614">
        <v>7410</v>
      </c>
      <c r="B42" s="613" t="s">
        <v>2353</v>
      </c>
      <c r="C42" s="613" t="s">
        <v>2328</v>
      </c>
      <c r="D42" s="615">
        <v>200000</v>
      </c>
      <c r="E42" s="615">
        <v>0</v>
      </c>
      <c r="F42" s="615">
        <v>0</v>
      </c>
      <c r="G42" s="615">
        <v>200000</v>
      </c>
    </row>
    <row r="43" spans="1:7" x14ac:dyDescent="0.2">
      <c r="A43" s="614">
        <v>7420</v>
      </c>
      <c r="B43" s="613" t="s">
        <v>2354</v>
      </c>
      <c r="C43" s="613" t="s">
        <v>2336</v>
      </c>
      <c r="D43" s="615">
        <v>200000</v>
      </c>
      <c r="E43" s="615">
        <v>0</v>
      </c>
      <c r="F43" s="615">
        <v>0</v>
      </c>
      <c r="G43" s="615">
        <v>200000</v>
      </c>
    </row>
    <row r="44" spans="1:7" x14ac:dyDescent="0.2">
      <c r="A44" s="614">
        <v>8110</v>
      </c>
      <c r="B44" s="613" t="s">
        <v>1516</v>
      </c>
      <c r="C44" s="613" t="s">
        <v>2328</v>
      </c>
      <c r="D44" s="615">
        <v>4274303.22</v>
      </c>
      <c r="E44" s="615">
        <v>474922.58</v>
      </c>
      <c r="F44" s="615">
        <v>0</v>
      </c>
      <c r="G44" s="615">
        <v>4749225.8</v>
      </c>
    </row>
    <row r="45" spans="1:7" x14ac:dyDescent="0.2">
      <c r="A45" s="614">
        <v>8120</v>
      </c>
      <c r="B45" s="613" t="s">
        <v>1517</v>
      </c>
      <c r="C45" s="613" t="s">
        <v>2336</v>
      </c>
      <c r="D45" s="615">
        <v>-883773.82</v>
      </c>
      <c r="E45" s="615">
        <v>693225.02</v>
      </c>
      <c r="F45" s="615">
        <v>474922.58</v>
      </c>
      <c r="G45" s="615">
        <v>-1102076.26</v>
      </c>
    </row>
    <row r="46" spans="1:7" x14ac:dyDescent="0.2">
      <c r="A46" s="614">
        <v>8140</v>
      </c>
      <c r="B46" s="613" t="s">
        <v>1518</v>
      </c>
      <c r="C46" s="613" t="s">
        <v>2336</v>
      </c>
      <c r="D46" s="615">
        <v>0</v>
      </c>
      <c r="E46" s="615">
        <v>693225.02</v>
      </c>
      <c r="F46" s="615">
        <v>693225.02</v>
      </c>
      <c r="G46" s="615">
        <v>0</v>
      </c>
    </row>
    <row r="47" spans="1:7" x14ac:dyDescent="0.2">
      <c r="A47" s="614">
        <v>8150</v>
      </c>
      <c r="B47" s="613" t="s">
        <v>1519</v>
      </c>
      <c r="C47" s="613" t="s">
        <v>2336</v>
      </c>
      <c r="D47" s="615">
        <v>5158077.04</v>
      </c>
      <c r="E47" s="615">
        <v>0</v>
      </c>
      <c r="F47" s="615">
        <v>693225.02</v>
      </c>
      <c r="G47" s="615">
        <v>5851302.0599999996</v>
      </c>
    </row>
    <row r="48" spans="1:7" x14ac:dyDescent="0.2">
      <c r="A48" s="614">
        <v>8210</v>
      </c>
      <c r="B48" s="613" t="s">
        <v>1520</v>
      </c>
      <c r="C48" s="613" t="s">
        <v>2336</v>
      </c>
      <c r="D48" s="615">
        <v>3942301</v>
      </c>
      <c r="E48" s="615">
        <v>0</v>
      </c>
      <c r="F48" s="615">
        <v>420057</v>
      </c>
      <c r="G48" s="615">
        <v>4362358</v>
      </c>
    </row>
    <row r="49" spans="1:7" x14ac:dyDescent="0.2">
      <c r="A49" s="614">
        <v>8220</v>
      </c>
      <c r="B49" s="613" t="s">
        <v>1521</v>
      </c>
      <c r="C49" s="613" t="s">
        <v>2328</v>
      </c>
      <c r="D49" s="615">
        <v>-1634763.88</v>
      </c>
      <c r="E49" s="615">
        <v>420057</v>
      </c>
      <c r="F49" s="615">
        <v>730632.64</v>
      </c>
      <c r="G49" s="615">
        <v>-1945339.52</v>
      </c>
    </row>
    <row r="50" spans="1:7" x14ac:dyDescent="0.2">
      <c r="A50" s="614">
        <v>8240</v>
      </c>
      <c r="B50" s="613" t="s">
        <v>1522</v>
      </c>
      <c r="C50" s="613" t="s">
        <v>2328</v>
      </c>
      <c r="D50" s="615">
        <v>0</v>
      </c>
      <c r="E50" s="615">
        <v>730632.64</v>
      </c>
      <c r="F50" s="615">
        <v>730632.64</v>
      </c>
      <c r="G50" s="615">
        <v>0</v>
      </c>
    </row>
    <row r="51" spans="1:7" x14ac:dyDescent="0.2">
      <c r="A51" s="614">
        <v>8250</v>
      </c>
      <c r="B51" s="613" t="s">
        <v>1523</v>
      </c>
      <c r="C51" s="613" t="s">
        <v>2328</v>
      </c>
      <c r="D51" s="615">
        <v>0</v>
      </c>
      <c r="E51" s="615">
        <v>730632.64</v>
      </c>
      <c r="F51" s="615">
        <v>730632.64</v>
      </c>
      <c r="G51" s="615">
        <v>0</v>
      </c>
    </row>
    <row r="52" spans="1:7" x14ac:dyDescent="0.2">
      <c r="A52" s="614">
        <v>8260</v>
      </c>
      <c r="B52" s="613" t="s">
        <v>1524</v>
      </c>
      <c r="C52" s="613" t="s">
        <v>2328</v>
      </c>
      <c r="D52" s="615">
        <v>0</v>
      </c>
      <c r="E52" s="615">
        <v>730632.64</v>
      </c>
      <c r="F52" s="615">
        <v>730632.64</v>
      </c>
      <c r="G52" s="615">
        <v>0</v>
      </c>
    </row>
    <row r="53" spans="1:7" x14ac:dyDescent="0.2">
      <c r="A53" s="614">
        <v>8270</v>
      </c>
      <c r="B53" s="613" t="s">
        <v>1525</v>
      </c>
      <c r="C53" s="613" t="s">
        <v>2328</v>
      </c>
      <c r="D53" s="615">
        <v>5577064.8799999999</v>
      </c>
      <c r="E53" s="615">
        <v>730632.64</v>
      </c>
      <c r="F53" s="615">
        <v>0</v>
      </c>
      <c r="G53" s="615">
        <v>6307697.5199999996</v>
      </c>
    </row>
    <row r="54" spans="1:7" x14ac:dyDescent="0.2">
      <c r="A54" s="613" t="s">
        <v>2355</v>
      </c>
      <c r="B54" s="615">
        <v>15764003.119999999</v>
      </c>
      <c r="C54" s="615">
        <v>7263248.5099999998</v>
      </c>
      <c r="D54" s="615">
        <v>7263248.5099999998</v>
      </c>
      <c r="E54" s="615">
        <v>17444100.789999999</v>
      </c>
    </row>
    <row r="55" spans="1:7" x14ac:dyDescent="0.2">
      <c r="A55" s="615">
        <v>15764003.119999999</v>
      </c>
      <c r="B55" s="613" t="s">
        <v>2327</v>
      </c>
      <c r="C55" s="613" t="s">
        <v>2327</v>
      </c>
      <c r="D55" s="615">
        <v>17444100.789999999</v>
      </c>
    </row>
  </sheetData>
  <pageMargins left="1.5" right="1.5" top="1.5" bottom="1.5" header="0.5" footer="0.5"/>
  <pageSetup paperSize="9" orientation="portrait" r:id="rId1"/>
  <headerFooter>
    <oddFooter>SuperCONTABILIDAD 2018   14/02/19 22:04   ref:7949855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92D050"/>
  </sheetPr>
  <dimension ref="A1:L106"/>
  <sheetViews>
    <sheetView topLeftCell="A75" zoomScale="80" zoomScaleNormal="80" workbookViewId="0">
      <selection activeCell="K23" sqref="K23"/>
    </sheetView>
  </sheetViews>
  <sheetFormatPr baseColWidth="10" defaultColWidth="11.42578125" defaultRowHeight="12.75" x14ac:dyDescent="0.2"/>
  <cols>
    <col min="1" max="1" width="59.28515625" style="118" customWidth="1"/>
    <col min="2" max="2" width="18.28515625" style="118" customWidth="1"/>
    <col min="3" max="3" width="13.7109375" style="118" customWidth="1"/>
    <col min="4" max="4" width="19.28515625" style="118" customWidth="1"/>
    <col min="5" max="5" width="23" style="118" customWidth="1"/>
    <col min="6" max="6" width="20.42578125" style="118" customWidth="1"/>
    <col min="7" max="8" width="24.7109375" style="140" customWidth="1"/>
    <col min="9" max="9" width="19.42578125" style="140" customWidth="1"/>
    <col min="10" max="10" width="15.42578125" style="140" customWidth="1"/>
    <col min="11" max="11" width="24.7109375" style="140" customWidth="1"/>
    <col min="12" max="12" width="18.42578125" style="118" bestFit="1" customWidth="1"/>
    <col min="13" max="13" width="12.42578125" style="118" bestFit="1" customWidth="1"/>
    <col min="14" max="16384" width="11.42578125" style="118"/>
  </cols>
  <sheetData>
    <row r="1" spans="1:12" ht="23.25" x14ac:dyDescent="0.35">
      <c r="A1" s="1016" t="s">
        <v>398</v>
      </c>
      <c r="B1" s="1016"/>
      <c r="C1" s="1016"/>
      <c r="D1" s="1016"/>
      <c r="E1" s="1016"/>
      <c r="F1" s="1016"/>
      <c r="G1" s="1016"/>
      <c r="H1" s="1016"/>
      <c r="I1" s="1016"/>
      <c r="J1" s="1016"/>
      <c r="K1" s="1016"/>
    </row>
    <row r="2" spans="1:12" ht="20.25" x14ac:dyDescent="0.3">
      <c r="A2" s="1019" t="s">
        <v>2497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</row>
    <row r="3" spans="1:12" ht="20.25" x14ac:dyDescent="0.3">
      <c r="A3" s="368"/>
      <c r="B3" s="368"/>
      <c r="C3" s="368"/>
      <c r="D3" s="368"/>
      <c r="E3" s="368"/>
      <c r="F3" s="368"/>
      <c r="G3" s="368"/>
      <c r="H3" s="368"/>
      <c r="I3" s="368"/>
      <c r="J3" s="368"/>
      <c r="K3" s="368"/>
    </row>
    <row r="4" spans="1:12" ht="22.5" customHeight="1" x14ac:dyDescent="0.25">
      <c r="A4" s="347" t="s">
        <v>2412</v>
      </c>
      <c r="B4" s="117"/>
      <c r="C4" s="117"/>
      <c r="D4" s="117"/>
      <c r="E4" s="117"/>
      <c r="F4" s="117"/>
      <c r="G4" s="117"/>
      <c r="H4" s="117"/>
      <c r="I4" s="117"/>
      <c r="J4" s="117"/>
      <c r="K4" s="117" t="s">
        <v>891</v>
      </c>
    </row>
    <row r="5" spans="1:12" ht="15.75" x14ac:dyDescent="0.25">
      <c r="A5" s="348"/>
      <c r="B5" s="348"/>
      <c r="C5" s="348"/>
      <c r="D5" s="348"/>
      <c r="E5" s="348"/>
      <c r="F5" s="348"/>
      <c r="G5" s="349"/>
      <c r="H5" s="349"/>
      <c r="I5" s="349"/>
      <c r="J5" s="349"/>
      <c r="K5" s="350"/>
    </row>
    <row r="6" spans="1:12" s="351" customFormat="1" ht="24" customHeight="1" x14ac:dyDescent="0.2">
      <c r="A6" s="1017" t="s">
        <v>399</v>
      </c>
      <c r="B6" s="1017"/>
      <c r="C6" s="1017"/>
      <c r="D6" s="1017"/>
      <c r="E6" s="1017"/>
      <c r="F6" s="1017"/>
      <c r="G6" s="1020" t="s">
        <v>2398</v>
      </c>
      <c r="H6" s="1020" t="s">
        <v>904</v>
      </c>
      <c r="I6" s="1020" t="s">
        <v>905</v>
      </c>
      <c r="J6" s="1020"/>
      <c r="K6" s="1020" t="s">
        <v>2520</v>
      </c>
    </row>
    <row r="7" spans="1:12" s="352" customFormat="1" ht="51" customHeight="1" x14ac:dyDescent="0.25">
      <c r="A7" s="1021" t="s">
        <v>400</v>
      </c>
      <c r="B7" s="1021" t="s">
        <v>401</v>
      </c>
      <c r="C7" s="1021" t="s">
        <v>402</v>
      </c>
      <c r="D7" s="1021" t="s">
        <v>403</v>
      </c>
      <c r="E7" s="1021" t="s">
        <v>404</v>
      </c>
      <c r="F7" s="1021" t="s">
        <v>405</v>
      </c>
      <c r="G7" s="1020"/>
      <c r="H7" s="1020"/>
      <c r="I7" s="1020"/>
      <c r="J7" s="1020"/>
      <c r="K7" s="1020"/>
    </row>
    <row r="8" spans="1:12" s="352" customFormat="1" ht="51" customHeight="1" x14ac:dyDescent="0.25">
      <c r="A8" s="1021"/>
      <c r="B8" s="1021"/>
      <c r="C8" s="1021"/>
      <c r="D8" s="1021"/>
      <c r="E8" s="1021"/>
      <c r="F8" s="1021"/>
      <c r="G8" s="1020"/>
      <c r="H8" s="1020"/>
      <c r="I8" s="701" t="s">
        <v>79</v>
      </c>
      <c r="J8" s="701" t="s">
        <v>1772</v>
      </c>
      <c r="K8" s="1020"/>
    </row>
    <row r="9" spans="1:12" s="357" customFormat="1" ht="35.25" customHeight="1" x14ac:dyDescent="0.25">
      <c r="A9" s="353" t="s">
        <v>40</v>
      </c>
      <c r="B9" s="354"/>
      <c r="C9" s="354"/>
      <c r="D9" s="354"/>
      <c r="E9" s="354"/>
      <c r="F9" s="355"/>
      <c r="G9" s="800">
        <f>+G10</f>
        <v>15880.46</v>
      </c>
      <c r="H9" s="800">
        <f t="shared" ref="H9:I9" si="0">+H10</f>
        <v>428945.89</v>
      </c>
      <c r="I9" s="800">
        <f t="shared" si="0"/>
        <v>442326.35</v>
      </c>
      <c r="J9" s="800"/>
      <c r="K9" s="800">
        <f>K10</f>
        <v>2500.0000000000582</v>
      </c>
      <c r="L9" s="356"/>
    </row>
    <row r="10" spans="1:12" s="357" customFormat="1" ht="34.5" customHeight="1" x14ac:dyDescent="0.25">
      <c r="A10" s="358" t="s">
        <v>2413</v>
      </c>
      <c r="B10" s="359" t="s">
        <v>406</v>
      </c>
      <c r="C10" s="359" t="s">
        <v>407</v>
      </c>
      <c r="D10" s="359" t="s">
        <v>2399</v>
      </c>
      <c r="E10" s="359" t="s">
        <v>406</v>
      </c>
      <c r="F10" s="360"/>
      <c r="G10" s="801">
        <v>15880.46</v>
      </c>
      <c r="H10" s="801">
        <v>428945.89</v>
      </c>
      <c r="I10" s="801">
        <v>442326.35</v>
      </c>
      <c r="J10" s="801">
        <v>0</v>
      </c>
      <c r="K10" s="802">
        <f>+G10+H10-I10</f>
        <v>2500.0000000000582</v>
      </c>
    </row>
    <row r="11" spans="1:12" s="357" customFormat="1" ht="15.75" customHeight="1" x14ac:dyDescent="0.25">
      <c r="A11" s="361"/>
      <c r="B11" s="359"/>
      <c r="C11" s="359"/>
      <c r="D11" s="359"/>
      <c r="E11" s="359"/>
      <c r="F11" s="360"/>
      <c r="G11" s="802"/>
      <c r="H11" s="802"/>
      <c r="I11" s="802"/>
      <c r="J11" s="802"/>
      <c r="K11" s="802"/>
    </row>
    <row r="12" spans="1:12" s="357" customFormat="1" ht="35.25" customHeight="1" x14ac:dyDescent="0.25">
      <c r="A12" s="353" t="s">
        <v>1773</v>
      </c>
      <c r="B12" s="354"/>
      <c r="C12" s="354"/>
      <c r="D12" s="354"/>
      <c r="E12" s="354"/>
      <c r="F12" s="355"/>
      <c r="G12" s="800">
        <f>SUM(G13:G41)</f>
        <v>1893146.67</v>
      </c>
      <c r="H12" s="800">
        <f t="shared" ref="H12:K12" si="1">SUM(H13:H41)</f>
        <v>130961</v>
      </c>
      <c r="I12" s="800">
        <f t="shared" si="1"/>
        <v>131141</v>
      </c>
      <c r="J12" s="800">
        <f t="shared" si="1"/>
        <v>0</v>
      </c>
      <c r="K12" s="800">
        <f t="shared" si="1"/>
        <v>1892966.67</v>
      </c>
      <c r="L12" s="846"/>
    </row>
    <row r="13" spans="1:12" s="357" customFormat="1" ht="34.5" customHeight="1" x14ac:dyDescent="0.25">
      <c r="A13" s="358" t="s">
        <v>2414</v>
      </c>
      <c r="B13" s="359" t="s">
        <v>406</v>
      </c>
      <c r="C13" s="359" t="s">
        <v>407</v>
      </c>
      <c r="D13" s="359" t="s">
        <v>2415</v>
      </c>
      <c r="E13" s="359" t="s">
        <v>406</v>
      </c>
      <c r="F13" s="360"/>
      <c r="G13" s="801">
        <v>30026.83</v>
      </c>
      <c r="H13" s="801">
        <v>0</v>
      </c>
      <c r="I13" s="801">
        <v>0</v>
      </c>
      <c r="J13" s="801">
        <v>0</v>
      </c>
      <c r="K13" s="802">
        <f>+G13+H13-I13</f>
        <v>30026.83</v>
      </c>
      <c r="L13" s="742"/>
    </row>
    <row r="14" spans="1:12" s="357" customFormat="1" ht="34.5" customHeight="1" x14ac:dyDescent="0.25">
      <c r="A14" s="358" t="s">
        <v>1330</v>
      </c>
      <c r="B14" s="359" t="s">
        <v>406</v>
      </c>
      <c r="C14" s="359" t="s">
        <v>407</v>
      </c>
      <c r="D14" s="359" t="s">
        <v>2415</v>
      </c>
      <c r="E14" s="359" t="s">
        <v>406</v>
      </c>
      <c r="F14" s="360"/>
      <c r="G14" s="801">
        <v>50.11</v>
      </c>
      <c r="H14" s="801">
        <v>0</v>
      </c>
      <c r="I14" s="801">
        <v>0</v>
      </c>
      <c r="J14" s="801">
        <v>0</v>
      </c>
      <c r="K14" s="802">
        <f t="shared" ref="K14:K41" si="2">+G14+H14-I14</f>
        <v>50.11</v>
      </c>
      <c r="L14" s="742"/>
    </row>
    <row r="15" spans="1:12" s="357" customFormat="1" ht="34.5" customHeight="1" x14ac:dyDescent="0.25">
      <c r="A15" s="358" t="s">
        <v>2416</v>
      </c>
      <c r="B15" s="359" t="s">
        <v>406</v>
      </c>
      <c r="C15" s="359" t="s">
        <v>407</v>
      </c>
      <c r="D15" s="359" t="s">
        <v>2415</v>
      </c>
      <c r="E15" s="359" t="s">
        <v>406</v>
      </c>
      <c r="F15" s="360"/>
      <c r="G15" s="801">
        <v>41</v>
      </c>
      <c r="H15" s="801">
        <v>0</v>
      </c>
      <c r="I15" s="801">
        <v>0</v>
      </c>
      <c r="J15" s="801">
        <v>0</v>
      </c>
      <c r="K15" s="802">
        <f t="shared" si="2"/>
        <v>41</v>
      </c>
      <c r="L15" s="742"/>
    </row>
    <row r="16" spans="1:12" s="357" customFormat="1" ht="34.5" customHeight="1" x14ac:dyDescent="0.25">
      <c r="A16" s="358" t="s">
        <v>1334</v>
      </c>
      <c r="B16" s="359" t="s">
        <v>406</v>
      </c>
      <c r="C16" s="359" t="s">
        <v>407</v>
      </c>
      <c r="D16" s="359" t="s">
        <v>2415</v>
      </c>
      <c r="E16" s="359" t="s">
        <v>406</v>
      </c>
      <c r="F16" s="360"/>
      <c r="G16" s="801">
        <v>0.01</v>
      </c>
      <c r="H16" s="801">
        <v>0</v>
      </c>
      <c r="I16" s="801">
        <v>0</v>
      </c>
      <c r="J16" s="801">
        <v>0</v>
      </c>
      <c r="K16" s="802">
        <f t="shared" si="2"/>
        <v>0.01</v>
      </c>
      <c r="L16" s="742"/>
    </row>
    <row r="17" spans="1:12" s="357" customFormat="1" ht="34.5" customHeight="1" x14ac:dyDescent="0.25">
      <c r="A17" s="358" t="s">
        <v>1336</v>
      </c>
      <c r="B17" s="359" t="s">
        <v>406</v>
      </c>
      <c r="C17" s="359" t="s">
        <v>407</v>
      </c>
      <c r="D17" s="359" t="s">
        <v>2415</v>
      </c>
      <c r="E17" s="359" t="s">
        <v>406</v>
      </c>
      <c r="F17" s="360"/>
      <c r="G17" s="801">
        <v>0.01</v>
      </c>
      <c r="H17" s="801">
        <v>0</v>
      </c>
      <c r="I17" s="801">
        <v>0</v>
      </c>
      <c r="J17" s="801">
        <v>0</v>
      </c>
      <c r="K17" s="802">
        <f t="shared" si="2"/>
        <v>0.01</v>
      </c>
      <c r="L17" s="742"/>
    </row>
    <row r="18" spans="1:12" s="357" customFormat="1" ht="34.5" customHeight="1" x14ac:dyDescent="0.25">
      <c r="A18" s="358" t="s">
        <v>1338</v>
      </c>
      <c r="B18" s="359" t="s">
        <v>406</v>
      </c>
      <c r="C18" s="359" t="s">
        <v>407</v>
      </c>
      <c r="D18" s="359" t="s">
        <v>2415</v>
      </c>
      <c r="E18" s="359" t="s">
        <v>406</v>
      </c>
      <c r="F18" s="360"/>
      <c r="G18" s="801">
        <v>540</v>
      </c>
      <c r="H18" s="801">
        <v>0</v>
      </c>
      <c r="I18" s="801">
        <v>0</v>
      </c>
      <c r="J18" s="801">
        <v>0</v>
      </c>
      <c r="K18" s="802">
        <f t="shared" si="2"/>
        <v>540</v>
      </c>
      <c r="L18" s="742"/>
    </row>
    <row r="19" spans="1:12" s="357" customFormat="1" ht="34.5" customHeight="1" x14ac:dyDescent="0.25">
      <c r="A19" s="358" t="s">
        <v>2417</v>
      </c>
      <c r="B19" s="359" t="s">
        <v>406</v>
      </c>
      <c r="C19" s="359" t="s">
        <v>407</v>
      </c>
      <c r="D19" s="359" t="s">
        <v>2415</v>
      </c>
      <c r="E19" s="359" t="s">
        <v>406</v>
      </c>
      <c r="F19" s="360"/>
      <c r="G19" s="801">
        <v>6604.1</v>
      </c>
      <c r="H19" s="801">
        <v>0</v>
      </c>
      <c r="I19" s="801">
        <v>0</v>
      </c>
      <c r="J19" s="801">
        <v>0</v>
      </c>
      <c r="K19" s="802">
        <f t="shared" si="2"/>
        <v>6604.1</v>
      </c>
      <c r="L19" s="742"/>
    </row>
    <row r="20" spans="1:12" s="357" customFormat="1" ht="34.5" customHeight="1" x14ac:dyDescent="0.25">
      <c r="A20" s="358" t="s">
        <v>2418</v>
      </c>
      <c r="B20" s="359" t="s">
        <v>406</v>
      </c>
      <c r="C20" s="359" t="s">
        <v>407</v>
      </c>
      <c r="D20" s="359" t="s">
        <v>2415</v>
      </c>
      <c r="E20" s="359" t="s">
        <v>406</v>
      </c>
      <c r="F20" s="360"/>
      <c r="G20" s="801">
        <v>-10000</v>
      </c>
      <c r="H20" s="801">
        <v>0</v>
      </c>
      <c r="I20" s="801">
        <v>0</v>
      </c>
      <c r="J20" s="801">
        <v>0</v>
      </c>
      <c r="K20" s="802">
        <f t="shared" si="2"/>
        <v>-10000</v>
      </c>
      <c r="L20" s="742"/>
    </row>
    <row r="21" spans="1:12" s="357" customFormat="1" ht="34.5" customHeight="1" x14ac:dyDescent="0.25">
      <c r="A21" s="358" t="s">
        <v>1344</v>
      </c>
      <c r="B21" s="359" t="s">
        <v>406</v>
      </c>
      <c r="C21" s="359" t="s">
        <v>407</v>
      </c>
      <c r="D21" s="359" t="s">
        <v>2415</v>
      </c>
      <c r="E21" s="359" t="s">
        <v>406</v>
      </c>
      <c r="F21" s="360"/>
      <c r="G21" s="801">
        <v>140800</v>
      </c>
      <c r="H21" s="801">
        <v>0</v>
      </c>
      <c r="I21" s="801">
        <v>0</v>
      </c>
      <c r="J21" s="801">
        <v>0</v>
      </c>
      <c r="K21" s="802">
        <f t="shared" si="2"/>
        <v>140800</v>
      </c>
      <c r="L21" s="742"/>
    </row>
    <row r="22" spans="1:12" s="357" customFormat="1" ht="34.5" customHeight="1" x14ac:dyDescent="0.25">
      <c r="A22" s="358" t="s">
        <v>1346</v>
      </c>
      <c r="B22" s="359" t="s">
        <v>406</v>
      </c>
      <c r="C22" s="359" t="s">
        <v>407</v>
      </c>
      <c r="D22" s="359" t="s">
        <v>2415</v>
      </c>
      <c r="E22" s="359" t="s">
        <v>406</v>
      </c>
      <c r="F22" s="360"/>
      <c r="G22" s="801">
        <v>-20</v>
      </c>
      <c r="H22" s="801">
        <v>0</v>
      </c>
      <c r="I22" s="801">
        <v>0</v>
      </c>
      <c r="J22" s="801">
        <v>0</v>
      </c>
      <c r="K22" s="802">
        <f t="shared" si="2"/>
        <v>-20</v>
      </c>
      <c r="L22" s="742"/>
    </row>
    <row r="23" spans="1:12" s="357" customFormat="1" ht="34.5" customHeight="1" x14ac:dyDescent="0.25">
      <c r="A23" s="358" t="s">
        <v>1348</v>
      </c>
      <c r="B23" s="359" t="s">
        <v>406</v>
      </c>
      <c r="C23" s="359" t="s">
        <v>407</v>
      </c>
      <c r="D23" s="359" t="s">
        <v>2415</v>
      </c>
      <c r="E23" s="359" t="s">
        <v>406</v>
      </c>
      <c r="F23" s="360"/>
      <c r="G23" s="801">
        <v>2072</v>
      </c>
      <c r="H23" s="801">
        <v>0</v>
      </c>
      <c r="I23" s="801">
        <v>0</v>
      </c>
      <c r="J23" s="801">
        <v>0</v>
      </c>
      <c r="K23" s="802">
        <f t="shared" si="2"/>
        <v>2072</v>
      </c>
      <c r="L23" s="742"/>
    </row>
    <row r="24" spans="1:12" s="357" customFormat="1" ht="34.5" customHeight="1" x14ac:dyDescent="0.25">
      <c r="A24" s="358" t="s">
        <v>2419</v>
      </c>
      <c r="B24" s="359" t="s">
        <v>406</v>
      </c>
      <c r="C24" s="359" t="s">
        <v>407</v>
      </c>
      <c r="D24" s="359" t="s">
        <v>2415</v>
      </c>
      <c r="E24" s="359" t="s">
        <v>406</v>
      </c>
      <c r="F24" s="360"/>
      <c r="G24" s="801">
        <v>20996</v>
      </c>
      <c r="H24" s="801">
        <v>0</v>
      </c>
      <c r="I24" s="801">
        <v>0</v>
      </c>
      <c r="J24" s="801">
        <v>0</v>
      </c>
      <c r="K24" s="802">
        <f t="shared" si="2"/>
        <v>20996</v>
      </c>
      <c r="L24" s="742"/>
    </row>
    <row r="25" spans="1:12" s="357" customFormat="1" ht="34.5" customHeight="1" x14ac:dyDescent="0.25">
      <c r="A25" s="358" t="s">
        <v>2420</v>
      </c>
      <c r="B25" s="359" t="s">
        <v>406</v>
      </c>
      <c r="C25" s="359" t="s">
        <v>407</v>
      </c>
      <c r="D25" s="359" t="s">
        <v>2415</v>
      </c>
      <c r="E25" s="359" t="s">
        <v>406</v>
      </c>
      <c r="F25" s="360"/>
      <c r="G25" s="801">
        <v>5200</v>
      </c>
      <c r="H25" s="801">
        <v>0</v>
      </c>
      <c r="I25" s="801">
        <v>0</v>
      </c>
      <c r="J25" s="801">
        <v>0</v>
      </c>
      <c r="K25" s="802">
        <f t="shared" si="2"/>
        <v>5200</v>
      </c>
      <c r="L25" s="742"/>
    </row>
    <row r="26" spans="1:12" s="357" customFormat="1" ht="34.5" customHeight="1" x14ac:dyDescent="0.25">
      <c r="A26" s="358" t="s">
        <v>1354</v>
      </c>
      <c r="B26" s="359" t="s">
        <v>406</v>
      </c>
      <c r="C26" s="359" t="s">
        <v>407</v>
      </c>
      <c r="D26" s="359" t="s">
        <v>2415</v>
      </c>
      <c r="E26" s="359" t="s">
        <v>406</v>
      </c>
      <c r="F26" s="360"/>
      <c r="G26" s="801">
        <v>199900</v>
      </c>
      <c r="H26" s="801">
        <v>0</v>
      </c>
      <c r="I26" s="801">
        <v>0</v>
      </c>
      <c r="J26" s="801">
        <v>0</v>
      </c>
      <c r="K26" s="802">
        <f t="shared" si="2"/>
        <v>199900</v>
      </c>
      <c r="L26" s="742"/>
    </row>
    <row r="27" spans="1:12" s="357" customFormat="1" ht="34.5" customHeight="1" x14ac:dyDescent="0.25">
      <c r="A27" s="358" t="s">
        <v>1134</v>
      </c>
      <c r="B27" s="359" t="s">
        <v>406</v>
      </c>
      <c r="C27" s="359" t="s">
        <v>407</v>
      </c>
      <c r="D27" s="359" t="s">
        <v>2415</v>
      </c>
      <c r="E27" s="359" t="s">
        <v>406</v>
      </c>
      <c r="F27" s="360"/>
      <c r="G27" s="801">
        <v>321020.03999999998</v>
      </c>
      <c r="H27" s="801">
        <v>0</v>
      </c>
      <c r="I27" s="801">
        <v>0</v>
      </c>
      <c r="J27" s="801">
        <v>0</v>
      </c>
      <c r="K27" s="802">
        <f t="shared" si="2"/>
        <v>321020.03999999998</v>
      </c>
      <c r="L27" s="742"/>
    </row>
    <row r="28" spans="1:12" s="357" customFormat="1" ht="34.5" customHeight="1" x14ac:dyDescent="0.25">
      <c r="A28" s="358" t="s">
        <v>1357</v>
      </c>
      <c r="B28" s="359" t="s">
        <v>406</v>
      </c>
      <c r="C28" s="359" t="s">
        <v>407</v>
      </c>
      <c r="D28" s="359" t="s">
        <v>2415</v>
      </c>
      <c r="E28" s="359" t="s">
        <v>406</v>
      </c>
      <c r="F28" s="360"/>
      <c r="G28" s="801">
        <v>1000047.08</v>
      </c>
      <c r="H28" s="801">
        <v>1300</v>
      </c>
      <c r="I28" s="801">
        <v>0</v>
      </c>
      <c r="J28" s="801">
        <v>0</v>
      </c>
      <c r="K28" s="802">
        <f t="shared" si="2"/>
        <v>1001347.08</v>
      </c>
      <c r="L28" s="742"/>
    </row>
    <row r="29" spans="1:12" s="357" customFormat="1" ht="34.5" customHeight="1" x14ac:dyDescent="0.25">
      <c r="A29" s="358" t="s">
        <v>2421</v>
      </c>
      <c r="B29" s="359" t="s">
        <v>406</v>
      </c>
      <c r="C29" s="359" t="s">
        <v>407</v>
      </c>
      <c r="D29" s="359" t="s">
        <v>2415</v>
      </c>
      <c r="E29" s="359" t="s">
        <v>406</v>
      </c>
      <c r="F29" s="360"/>
      <c r="G29" s="801">
        <v>580</v>
      </c>
      <c r="H29" s="801">
        <v>0</v>
      </c>
      <c r="I29" s="801">
        <v>0</v>
      </c>
      <c r="J29" s="801">
        <v>0</v>
      </c>
      <c r="K29" s="802">
        <f t="shared" si="2"/>
        <v>580</v>
      </c>
      <c r="L29" s="742"/>
    </row>
    <row r="30" spans="1:12" s="357" customFormat="1" ht="34.5" customHeight="1" x14ac:dyDescent="0.25">
      <c r="A30" s="358" t="s">
        <v>1361</v>
      </c>
      <c r="B30" s="359" t="s">
        <v>406</v>
      </c>
      <c r="C30" s="359" t="s">
        <v>407</v>
      </c>
      <c r="D30" s="359" t="s">
        <v>2415</v>
      </c>
      <c r="E30" s="359" t="s">
        <v>406</v>
      </c>
      <c r="F30" s="360"/>
      <c r="G30" s="801">
        <v>3010.75</v>
      </c>
      <c r="H30" s="801">
        <v>0</v>
      </c>
      <c r="I30" s="801">
        <v>0</v>
      </c>
      <c r="J30" s="801">
        <v>0</v>
      </c>
      <c r="K30" s="802">
        <f t="shared" si="2"/>
        <v>3010.75</v>
      </c>
      <c r="L30" s="742"/>
    </row>
    <row r="31" spans="1:12" s="357" customFormat="1" ht="34.5" customHeight="1" x14ac:dyDescent="0.25">
      <c r="A31" s="358" t="s">
        <v>1363</v>
      </c>
      <c r="B31" s="359" t="s">
        <v>406</v>
      </c>
      <c r="C31" s="359" t="s">
        <v>407</v>
      </c>
      <c r="D31" s="359" t="s">
        <v>2415</v>
      </c>
      <c r="E31" s="359" t="s">
        <v>406</v>
      </c>
      <c r="F31" s="360"/>
      <c r="G31" s="801">
        <v>34800</v>
      </c>
      <c r="H31" s="801">
        <v>0</v>
      </c>
      <c r="I31" s="801">
        <v>0</v>
      </c>
      <c r="J31" s="801">
        <v>0</v>
      </c>
      <c r="K31" s="802">
        <f t="shared" si="2"/>
        <v>34800</v>
      </c>
      <c r="L31" s="742"/>
    </row>
    <row r="32" spans="1:12" s="357" customFormat="1" ht="34.5" customHeight="1" x14ac:dyDescent="0.25">
      <c r="A32" s="358" t="s">
        <v>2422</v>
      </c>
      <c r="B32" s="359" t="s">
        <v>406</v>
      </c>
      <c r="C32" s="359" t="s">
        <v>407</v>
      </c>
      <c r="D32" s="359" t="s">
        <v>2415</v>
      </c>
      <c r="E32" s="359" t="s">
        <v>406</v>
      </c>
      <c r="F32" s="360"/>
      <c r="G32" s="801">
        <v>130094</v>
      </c>
      <c r="H32" s="801">
        <v>0</v>
      </c>
      <c r="I32" s="801">
        <v>0</v>
      </c>
      <c r="J32" s="801">
        <v>0</v>
      </c>
      <c r="K32" s="802">
        <f t="shared" si="2"/>
        <v>130094</v>
      </c>
      <c r="L32" s="742"/>
    </row>
    <row r="33" spans="1:12" s="357" customFormat="1" ht="34.5" customHeight="1" x14ac:dyDescent="0.25">
      <c r="A33" s="358" t="s">
        <v>1367</v>
      </c>
      <c r="B33" s="359" t="s">
        <v>406</v>
      </c>
      <c r="C33" s="359" t="s">
        <v>407</v>
      </c>
      <c r="D33" s="359" t="s">
        <v>2415</v>
      </c>
      <c r="E33" s="359" t="s">
        <v>406</v>
      </c>
      <c r="F33" s="360"/>
      <c r="G33" s="801">
        <v>590.74</v>
      </c>
      <c r="H33" s="801">
        <v>0</v>
      </c>
      <c r="I33" s="801">
        <v>0</v>
      </c>
      <c r="J33" s="801">
        <v>0</v>
      </c>
      <c r="K33" s="802">
        <f t="shared" si="2"/>
        <v>590.74</v>
      </c>
      <c r="L33" s="742"/>
    </row>
    <row r="34" spans="1:12" s="357" customFormat="1" ht="34.5" customHeight="1" x14ac:dyDescent="0.25">
      <c r="A34" s="358" t="s">
        <v>1369</v>
      </c>
      <c r="B34" s="359" t="s">
        <v>406</v>
      </c>
      <c r="C34" s="359" t="s">
        <v>407</v>
      </c>
      <c r="D34" s="359" t="s">
        <v>2415</v>
      </c>
      <c r="E34" s="359" t="s">
        <v>406</v>
      </c>
      <c r="F34" s="360"/>
      <c r="G34" s="801">
        <v>3920</v>
      </c>
      <c r="H34" s="801">
        <v>0</v>
      </c>
      <c r="I34" s="801">
        <v>0</v>
      </c>
      <c r="J34" s="801">
        <v>0</v>
      </c>
      <c r="K34" s="802">
        <f t="shared" si="2"/>
        <v>3920</v>
      </c>
      <c r="L34" s="742"/>
    </row>
    <row r="35" spans="1:12" s="357" customFormat="1" ht="34.5" customHeight="1" x14ac:dyDescent="0.25">
      <c r="A35" s="358" t="s">
        <v>1371</v>
      </c>
      <c r="B35" s="359" t="s">
        <v>406</v>
      </c>
      <c r="C35" s="359" t="s">
        <v>407</v>
      </c>
      <c r="D35" s="359" t="s">
        <v>2415</v>
      </c>
      <c r="E35" s="359" t="s">
        <v>406</v>
      </c>
      <c r="F35" s="360"/>
      <c r="G35" s="801">
        <v>2874</v>
      </c>
      <c r="H35" s="801">
        <v>0</v>
      </c>
      <c r="I35" s="801">
        <v>0</v>
      </c>
      <c r="J35" s="801">
        <v>0</v>
      </c>
      <c r="K35" s="802">
        <f t="shared" si="2"/>
        <v>2874</v>
      </c>
      <c r="L35" s="742"/>
    </row>
    <row r="36" spans="1:12" s="357" customFormat="1" ht="34.5" customHeight="1" x14ac:dyDescent="0.25">
      <c r="A36" s="358" t="s">
        <v>2423</v>
      </c>
      <c r="B36" s="359" t="s">
        <v>406</v>
      </c>
      <c r="C36" s="359" t="s">
        <v>407</v>
      </c>
      <c r="D36" s="359" t="s">
        <v>2415</v>
      </c>
      <c r="E36" s="359" t="s">
        <v>406</v>
      </c>
      <c r="F36" s="360"/>
      <c r="G36" s="801">
        <v>0</v>
      </c>
      <c r="H36" s="801">
        <v>6000</v>
      </c>
      <c r="I36" s="801">
        <v>6000</v>
      </c>
      <c r="J36" s="801">
        <v>0</v>
      </c>
      <c r="K36" s="802">
        <f t="shared" si="2"/>
        <v>0</v>
      </c>
      <c r="L36" s="742"/>
    </row>
    <row r="37" spans="1:12" s="357" customFormat="1" ht="34.5" customHeight="1" x14ac:dyDescent="0.25">
      <c r="A37" s="358" t="s">
        <v>2424</v>
      </c>
      <c r="B37" s="359" t="s">
        <v>406</v>
      </c>
      <c r="C37" s="359" t="s">
        <v>407</v>
      </c>
      <c r="D37" s="359" t="s">
        <v>2415</v>
      </c>
      <c r="E37" s="359" t="s">
        <v>406</v>
      </c>
      <c r="F37" s="360"/>
      <c r="G37" s="801">
        <v>0</v>
      </c>
      <c r="H37" s="801">
        <v>1885</v>
      </c>
      <c r="I37" s="801">
        <v>1885</v>
      </c>
      <c r="J37" s="801">
        <v>0</v>
      </c>
      <c r="K37" s="802">
        <f t="shared" si="2"/>
        <v>0</v>
      </c>
      <c r="L37" s="742"/>
    </row>
    <row r="38" spans="1:12" s="357" customFormat="1" ht="34.5" customHeight="1" x14ac:dyDescent="0.25">
      <c r="A38" s="358" t="s">
        <v>2425</v>
      </c>
      <c r="B38" s="359" t="s">
        <v>406</v>
      </c>
      <c r="C38" s="359" t="s">
        <v>407</v>
      </c>
      <c r="D38" s="359" t="s">
        <v>2415</v>
      </c>
      <c r="E38" s="359" t="s">
        <v>406</v>
      </c>
      <c r="F38" s="360"/>
      <c r="G38" s="801">
        <v>0</v>
      </c>
      <c r="H38" s="801">
        <v>5452</v>
      </c>
      <c r="I38" s="801">
        <v>5452</v>
      </c>
      <c r="J38" s="801">
        <v>0</v>
      </c>
      <c r="K38" s="802">
        <f t="shared" si="2"/>
        <v>0</v>
      </c>
      <c r="L38" s="742"/>
    </row>
    <row r="39" spans="1:12" s="357" customFormat="1" ht="34.5" customHeight="1" x14ac:dyDescent="0.25">
      <c r="A39" s="358" t="s">
        <v>2426</v>
      </c>
      <c r="B39" s="359" t="s">
        <v>406</v>
      </c>
      <c r="C39" s="359" t="s">
        <v>407</v>
      </c>
      <c r="D39" s="359" t="s">
        <v>2415</v>
      </c>
      <c r="E39" s="359" t="s">
        <v>406</v>
      </c>
      <c r="F39" s="360"/>
      <c r="G39" s="801">
        <v>0</v>
      </c>
      <c r="H39" s="801">
        <v>95004</v>
      </c>
      <c r="I39" s="801">
        <v>95004</v>
      </c>
      <c r="J39" s="801">
        <v>0</v>
      </c>
      <c r="K39" s="802">
        <f t="shared" si="2"/>
        <v>0</v>
      </c>
      <c r="L39" s="742"/>
    </row>
    <row r="40" spans="1:12" s="357" customFormat="1" ht="34.5" customHeight="1" x14ac:dyDescent="0.25">
      <c r="A40" s="358" t="s">
        <v>2427</v>
      </c>
      <c r="B40" s="359" t="s">
        <v>406</v>
      </c>
      <c r="C40" s="359" t="s">
        <v>407</v>
      </c>
      <c r="D40" s="359" t="s">
        <v>2415</v>
      </c>
      <c r="E40" s="359" t="s">
        <v>406</v>
      </c>
      <c r="F40" s="360"/>
      <c r="G40" s="801">
        <v>0</v>
      </c>
      <c r="H40" s="801">
        <v>0</v>
      </c>
      <c r="I40" s="801">
        <v>1480</v>
      </c>
      <c r="J40" s="801">
        <v>0</v>
      </c>
      <c r="K40" s="802">
        <f t="shared" si="2"/>
        <v>-1480</v>
      </c>
      <c r="L40" s="742"/>
    </row>
    <row r="41" spans="1:12" s="357" customFormat="1" ht="34.5" customHeight="1" x14ac:dyDescent="0.25">
      <c r="A41" s="358" t="s">
        <v>2428</v>
      </c>
      <c r="B41" s="359" t="s">
        <v>406</v>
      </c>
      <c r="C41" s="359" t="s">
        <v>407</v>
      </c>
      <c r="D41" s="359" t="s">
        <v>2415</v>
      </c>
      <c r="E41" s="359" t="s">
        <v>406</v>
      </c>
      <c r="F41" s="360"/>
      <c r="G41" s="801">
        <v>0</v>
      </c>
      <c r="H41" s="801">
        <v>21320</v>
      </c>
      <c r="I41" s="801">
        <v>21320</v>
      </c>
      <c r="J41" s="801">
        <v>0</v>
      </c>
      <c r="K41" s="802">
        <f t="shared" si="2"/>
        <v>0</v>
      </c>
      <c r="L41" s="742"/>
    </row>
    <row r="42" spans="1:12" s="357" customFormat="1" ht="15.75" customHeight="1" x14ac:dyDescent="0.25">
      <c r="A42" s="361" t="s">
        <v>43</v>
      </c>
      <c r="B42" s="359"/>
      <c r="C42" s="359"/>
      <c r="D42" s="359"/>
      <c r="E42" s="359"/>
      <c r="F42" s="360"/>
      <c r="G42" s="802"/>
      <c r="H42" s="802"/>
      <c r="I42" s="802"/>
      <c r="J42" s="802"/>
      <c r="K42" s="802"/>
    </row>
    <row r="43" spans="1:12" s="357" customFormat="1" ht="38.25" customHeight="1" x14ac:dyDescent="0.25">
      <c r="A43" s="353" t="s">
        <v>1774</v>
      </c>
      <c r="B43" s="359"/>
      <c r="C43" s="359"/>
      <c r="D43" s="359"/>
      <c r="E43" s="359"/>
      <c r="F43" s="360"/>
      <c r="G43" s="800">
        <f>SUM(G44:G49)</f>
        <v>484771.11000000004</v>
      </c>
      <c r="H43" s="800">
        <f t="shared" ref="H43:K43" si="3">SUM(H44:H49)</f>
        <v>109072.28</v>
      </c>
      <c r="I43" s="800">
        <f t="shared" si="3"/>
        <v>9854</v>
      </c>
      <c r="J43" s="800">
        <f t="shared" si="3"/>
        <v>0</v>
      </c>
      <c r="K43" s="800">
        <f t="shared" si="3"/>
        <v>583989.39</v>
      </c>
    </row>
    <row r="44" spans="1:12" s="357" customFormat="1" ht="38.25" customHeight="1" x14ac:dyDescent="0.25">
      <c r="A44" s="358" t="s">
        <v>2429</v>
      </c>
      <c r="B44" s="359" t="s">
        <v>406</v>
      </c>
      <c r="C44" s="359" t="s">
        <v>407</v>
      </c>
      <c r="D44" s="359" t="s">
        <v>2430</v>
      </c>
      <c r="E44" s="359" t="s">
        <v>406</v>
      </c>
      <c r="F44" s="360"/>
      <c r="G44" s="801">
        <v>38818.29</v>
      </c>
      <c r="H44" s="801">
        <v>6000</v>
      </c>
      <c r="I44" s="801">
        <v>0</v>
      </c>
      <c r="J44" s="801">
        <v>0</v>
      </c>
      <c r="K44" s="802">
        <f t="shared" ref="K44:K49" si="4">+G44+H44-I44</f>
        <v>44818.29</v>
      </c>
    </row>
    <row r="45" spans="1:12" s="357" customFormat="1" ht="38.25" customHeight="1" x14ac:dyDescent="0.25">
      <c r="A45" s="358" t="s">
        <v>2431</v>
      </c>
      <c r="B45" s="359" t="s">
        <v>406</v>
      </c>
      <c r="C45" s="359" t="s">
        <v>407</v>
      </c>
      <c r="D45" s="359" t="s">
        <v>2430</v>
      </c>
      <c r="E45" s="359" t="s">
        <v>406</v>
      </c>
      <c r="F45" s="360"/>
      <c r="G45" s="801">
        <v>149147.29</v>
      </c>
      <c r="H45" s="801">
        <v>0</v>
      </c>
      <c r="I45" s="801">
        <v>0</v>
      </c>
      <c r="J45" s="801">
        <v>0</v>
      </c>
      <c r="K45" s="802">
        <f t="shared" si="4"/>
        <v>149147.29</v>
      </c>
    </row>
    <row r="46" spans="1:12" s="357" customFormat="1" ht="38.25" customHeight="1" x14ac:dyDescent="0.25">
      <c r="A46" s="358" t="s">
        <v>2432</v>
      </c>
      <c r="B46" s="359" t="s">
        <v>406</v>
      </c>
      <c r="C46" s="359" t="s">
        <v>407</v>
      </c>
      <c r="D46" s="359" t="s">
        <v>2430</v>
      </c>
      <c r="E46" s="359" t="s">
        <v>406</v>
      </c>
      <c r="F46" s="360"/>
      <c r="G46" s="801">
        <v>296065.71000000002</v>
      </c>
      <c r="H46" s="801">
        <v>93218.28</v>
      </c>
      <c r="I46" s="801">
        <v>0</v>
      </c>
      <c r="J46" s="801">
        <v>0</v>
      </c>
      <c r="K46" s="802">
        <f t="shared" si="4"/>
        <v>389283.99</v>
      </c>
    </row>
    <row r="47" spans="1:12" s="357" customFormat="1" ht="38.25" customHeight="1" x14ac:dyDescent="0.25">
      <c r="A47" s="358" t="s">
        <v>2433</v>
      </c>
      <c r="B47" s="359" t="s">
        <v>406</v>
      </c>
      <c r="C47" s="359" t="s">
        <v>407</v>
      </c>
      <c r="D47" s="359" t="s">
        <v>2430</v>
      </c>
      <c r="E47" s="359" t="s">
        <v>406</v>
      </c>
      <c r="F47" s="360"/>
      <c r="G47" s="801">
        <v>320.33999999999997</v>
      </c>
      <c r="H47" s="801">
        <v>0</v>
      </c>
      <c r="I47" s="801">
        <v>0</v>
      </c>
      <c r="J47" s="801">
        <v>0</v>
      </c>
      <c r="K47" s="802">
        <f t="shared" si="4"/>
        <v>320.33999999999997</v>
      </c>
    </row>
    <row r="48" spans="1:12" s="357" customFormat="1" ht="38.25" customHeight="1" x14ac:dyDescent="0.25">
      <c r="A48" s="358" t="s">
        <v>2521</v>
      </c>
      <c r="B48" s="359" t="s">
        <v>406</v>
      </c>
      <c r="C48" s="359" t="s">
        <v>407</v>
      </c>
      <c r="D48" s="359" t="s">
        <v>2430</v>
      </c>
      <c r="E48" s="359" t="s">
        <v>406</v>
      </c>
      <c r="F48" s="360"/>
      <c r="G48" s="801">
        <v>0</v>
      </c>
      <c r="H48" s="801">
        <v>9854</v>
      </c>
      <c r="I48" s="801">
        <v>9854</v>
      </c>
      <c r="J48" s="801"/>
      <c r="K48" s="802">
        <f t="shared" si="4"/>
        <v>0</v>
      </c>
    </row>
    <row r="49" spans="1:11" s="357" customFormat="1" ht="38.25" customHeight="1" x14ac:dyDescent="0.25">
      <c r="A49" s="358" t="s">
        <v>2434</v>
      </c>
      <c r="B49" s="359" t="s">
        <v>406</v>
      </c>
      <c r="C49" s="359" t="s">
        <v>407</v>
      </c>
      <c r="D49" s="359" t="s">
        <v>2430</v>
      </c>
      <c r="E49" s="359" t="s">
        <v>406</v>
      </c>
      <c r="F49" s="360"/>
      <c r="G49" s="801">
        <v>419.48</v>
      </c>
      <c r="H49" s="801">
        <v>0</v>
      </c>
      <c r="I49" s="801">
        <v>0</v>
      </c>
      <c r="J49" s="801">
        <v>0</v>
      </c>
      <c r="K49" s="802">
        <f t="shared" si="4"/>
        <v>419.48</v>
      </c>
    </row>
    <row r="50" spans="1:11" s="357" customFormat="1" ht="15.75" customHeight="1" x14ac:dyDescent="0.25">
      <c r="A50" s="361"/>
      <c r="B50" s="359"/>
      <c r="C50" s="359"/>
      <c r="D50" s="359"/>
      <c r="E50" s="359"/>
      <c r="F50" s="360"/>
      <c r="G50" s="802"/>
      <c r="H50" s="802"/>
      <c r="I50" s="802"/>
      <c r="J50" s="802"/>
      <c r="K50" s="802"/>
    </row>
    <row r="51" spans="1:11" s="357" customFormat="1" ht="35.25" customHeight="1" x14ac:dyDescent="0.25">
      <c r="A51" s="353" t="s">
        <v>1775</v>
      </c>
      <c r="B51" s="359"/>
      <c r="C51" s="359"/>
      <c r="D51" s="359"/>
      <c r="E51" s="359"/>
      <c r="F51" s="360"/>
      <c r="G51" s="800">
        <f>SUM(G52:G93)</f>
        <v>4946852.03</v>
      </c>
      <c r="H51" s="800">
        <f t="shared" ref="H51:K51" si="5">SUM(H52:H93)</f>
        <v>0</v>
      </c>
      <c r="I51" s="800">
        <f t="shared" si="5"/>
        <v>5000</v>
      </c>
      <c r="J51" s="800">
        <f t="shared" si="5"/>
        <v>0</v>
      </c>
      <c r="K51" s="800">
        <f t="shared" si="5"/>
        <v>4941852.03</v>
      </c>
    </row>
    <row r="52" spans="1:11" s="357" customFormat="1" ht="34.5" customHeight="1" x14ac:dyDescent="0.25">
      <c r="A52" s="358" t="s">
        <v>1152</v>
      </c>
      <c r="B52" s="359" t="s">
        <v>406</v>
      </c>
      <c r="C52" s="359" t="s">
        <v>407</v>
      </c>
      <c r="D52" s="359" t="s">
        <v>214</v>
      </c>
      <c r="E52" s="359" t="s">
        <v>406</v>
      </c>
      <c r="F52" s="360"/>
      <c r="G52" s="801">
        <v>4122243.79</v>
      </c>
      <c r="H52" s="801">
        <v>0</v>
      </c>
      <c r="I52" s="801">
        <v>0</v>
      </c>
      <c r="J52" s="801">
        <v>0</v>
      </c>
      <c r="K52" s="802">
        <f t="shared" ref="K52:K93" si="6">+G52+H52-I52</f>
        <v>4122243.79</v>
      </c>
    </row>
    <row r="53" spans="1:11" s="357" customFormat="1" ht="34.5" customHeight="1" x14ac:dyDescent="0.25">
      <c r="A53" s="358" t="s">
        <v>2435</v>
      </c>
      <c r="B53" s="359" t="s">
        <v>406</v>
      </c>
      <c r="C53" s="359" t="s">
        <v>407</v>
      </c>
      <c r="D53" s="359" t="s">
        <v>214</v>
      </c>
      <c r="E53" s="359" t="s">
        <v>406</v>
      </c>
      <c r="F53" s="360"/>
      <c r="G53" s="801">
        <v>11000</v>
      </c>
      <c r="H53" s="801">
        <v>0</v>
      </c>
      <c r="I53" s="801">
        <v>0</v>
      </c>
      <c r="J53" s="801">
        <v>0</v>
      </c>
      <c r="K53" s="802">
        <f t="shared" si="6"/>
        <v>11000</v>
      </c>
    </row>
    <row r="54" spans="1:11" s="357" customFormat="1" ht="34.5" customHeight="1" x14ac:dyDescent="0.25">
      <c r="A54" s="358" t="s">
        <v>1379</v>
      </c>
      <c r="B54" s="359" t="s">
        <v>406</v>
      </c>
      <c r="C54" s="359" t="s">
        <v>407</v>
      </c>
      <c r="D54" s="359" t="s">
        <v>214</v>
      </c>
      <c r="E54" s="359" t="s">
        <v>406</v>
      </c>
      <c r="F54" s="360"/>
      <c r="G54" s="801">
        <v>79760</v>
      </c>
      <c r="H54" s="801">
        <v>0</v>
      </c>
      <c r="I54" s="801">
        <v>0</v>
      </c>
      <c r="J54" s="801">
        <v>0</v>
      </c>
      <c r="K54" s="802">
        <f t="shared" si="6"/>
        <v>79760</v>
      </c>
    </row>
    <row r="55" spans="1:11" s="357" customFormat="1" ht="34.5" customHeight="1" x14ac:dyDescent="0.25">
      <c r="A55" s="358" t="s">
        <v>1381</v>
      </c>
      <c r="B55" s="359" t="s">
        <v>406</v>
      </c>
      <c r="C55" s="359" t="s">
        <v>407</v>
      </c>
      <c r="D55" s="359" t="s">
        <v>214</v>
      </c>
      <c r="E55" s="359" t="s">
        <v>406</v>
      </c>
      <c r="F55" s="360"/>
      <c r="G55" s="801">
        <v>1380</v>
      </c>
      <c r="H55" s="801">
        <v>0</v>
      </c>
      <c r="I55" s="801">
        <v>0</v>
      </c>
      <c r="J55" s="801">
        <v>0</v>
      </c>
      <c r="K55" s="802">
        <f t="shared" si="6"/>
        <v>1380</v>
      </c>
    </row>
    <row r="56" spans="1:11" s="357" customFormat="1" ht="34.5" customHeight="1" x14ac:dyDescent="0.25">
      <c r="A56" s="358" t="s">
        <v>1385</v>
      </c>
      <c r="B56" s="359" t="s">
        <v>406</v>
      </c>
      <c r="C56" s="359" t="s">
        <v>407</v>
      </c>
      <c r="D56" s="359" t="s">
        <v>214</v>
      </c>
      <c r="E56" s="359" t="s">
        <v>406</v>
      </c>
      <c r="F56" s="360"/>
      <c r="G56" s="801">
        <v>600</v>
      </c>
      <c r="H56" s="801">
        <v>0</v>
      </c>
      <c r="I56" s="801">
        <v>0</v>
      </c>
      <c r="J56" s="801">
        <v>0</v>
      </c>
      <c r="K56" s="802">
        <f t="shared" si="6"/>
        <v>600</v>
      </c>
    </row>
    <row r="57" spans="1:11" s="357" customFormat="1" ht="34.5" customHeight="1" x14ac:dyDescent="0.25">
      <c r="A57" s="358" t="s">
        <v>1346</v>
      </c>
      <c r="B57" s="359" t="s">
        <v>406</v>
      </c>
      <c r="C57" s="359" t="s">
        <v>407</v>
      </c>
      <c r="D57" s="359" t="s">
        <v>214</v>
      </c>
      <c r="E57" s="359" t="s">
        <v>406</v>
      </c>
      <c r="F57" s="360"/>
      <c r="G57" s="801">
        <v>9473.64</v>
      </c>
      <c r="H57" s="801">
        <v>0</v>
      </c>
      <c r="I57" s="801">
        <v>0</v>
      </c>
      <c r="J57" s="801">
        <v>0</v>
      </c>
      <c r="K57" s="802">
        <f t="shared" si="6"/>
        <v>9473.64</v>
      </c>
    </row>
    <row r="58" spans="1:11" s="357" customFormat="1" ht="34.5" customHeight="1" x14ac:dyDescent="0.25">
      <c r="A58" s="358" t="s">
        <v>2436</v>
      </c>
      <c r="B58" s="359" t="s">
        <v>406</v>
      </c>
      <c r="C58" s="359" t="s">
        <v>407</v>
      </c>
      <c r="D58" s="359" t="s">
        <v>214</v>
      </c>
      <c r="E58" s="359" t="s">
        <v>406</v>
      </c>
      <c r="F58" s="360"/>
      <c r="G58" s="801">
        <v>13800</v>
      </c>
      <c r="H58" s="801">
        <v>0</v>
      </c>
      <c r="I58" s="801">
        <v>0</v>
      </c>
      <c r="J58" s="801">
        <v>0</v>
      </c>
      <c r="K58" s="802">
        <f t="shared" si="6"/>
        <v>13800</v>
      </c>
    </row>
    <row r="59" spans="1:11" s="357" customFormat="1" ht="34.5" customHeight="1" x14ac:dyDescent="0.25">
      <c r="A59" s="358" t="s">
        <v>2437</v>
      </c>
      <c r="B59" s="359" t="s">
        <v>406</v>
      </c>
      <c r="C59" s="359" t="s">
        <v>407</v>
      </c>
      <c r="D59" s="359" t="s">
        <v>214</v>
      </c>
      <c r="E59" s="359" t="s">
        <v>406</v>
      </c>
      <c r="F59" s="360"/>
      <c r="G59" s="801">
        <v>2.17</v>
      </c>
      <c r="H59" s="801">
        <v>0</v>
      </c>
      <c r="I59" s="801">
        <v>0</v>
      </c>
      <c r="J59" s="801">
        <v>0</v>
      </c>
      <c r="K59" s="802">
        <f t="shared" si="6"/>
        <v>2.17</v>
      </c>
    </row>
    <row r="60" spans="1:11" s="357" customFormat="1" ht="34.5" customHeight="1" x14ac:dyDescent="0.25">
      <c r="A60" s="358" t="s">
        <v>1391</v>
      </c>
      <c r="B60" s="359" t="s">
        <v>406</v>
      </c>
      <c r="C60" s="359" t="s">
        <v>407</v>
      </c>
      <c r="D60" s="359" t="s">
        <v>214</v>
      </c>
      <c r="E60" s="359" t="s">
        <v>406</v>
      </c>
      <c r="F60" s="360"/>
      <c r="G60" s="801">
        <v>500</v>
      </c>
      <c r="H60" s="801">
        <v>0</v>
      </c>
      <c r="I60" s="801">
        <v>0</v>
      </c>
      <c r="J60" s="801">
        <v>0</v>
      </c>
      <c r="K60" s="802">
        <f t="shared" si="6"/>
        <v>500</v>
      </c>
    </row>
    <row r="61" spans="1:11" s="357" customFormat="1" ht="34.5" customHeight="1" x14ac:dyDescent="0.25">
      <c r="A61" s="358" t="s">
        <v>1393</v>
      </c>
      <c r="B61" s="359" t="s">
        <v>406</v>
      </c>
      <c r="C61" s="359" t="s">
        <v>407</v>
      </c>
      <c r="D61" s="359" t="s">
        <v>214</v>
      </c>
      <c r="E61" s="359" t="s">
        <v>406</v>
      </c>
      <c r="F61" s="360"/>
      <c r="G61" s="801">
        <v>139.4</v>
      </c>
      <c r="H61" s="801">
        <v>0</v>
      </c>
      <c r="I61" s="801">
        <v>0</v>
      </c>
      <c r="J61" s="801">
        <v>0</v>
      </c>
      <c r="K61" s="802">
        <f t="shared" si="6"/>
        <v>139.4</v>
      </c>
    </row>
    <row r="62" spans="1:11" s="357" customFormat="1" ht="34.5" customHeight="1" x14ac:dyDescent="0.25">
      <c r="A62" s="358" t="s">
        <v>1395</v>
      </c>
      <c r="B62" s="359" t="s">
        <v>406</v>
      </c>
      <c r="C62" s="359" t="s">
        <v>407</v>
      </c>
      <c r="D62" s="359" t="s">
        <v>214</v>
      </c>
      <c r="E62" s="359" t="s">
        <v>406</v>
      </c>
      <c r="F62" s="360"/>
      <c r="G62" s="801">
        <v>10</v>
      </c>
      <c r="H62" s="801">
        <v>0</v>
      </c>
      <c r="I62" s="801">
        <v>0</v>
      </c>
      <c r="J62" s="801">
        <v>0</v>
      </c>
      <c r="K62" s="802">
        <f t="shared" si="6"/>
        <v>10</v>
      </c>
    </row>
    <row r="63" spans="1:11" s="357" customFormat="1" ht="34.5" customHeight="1" x14ac:dyDescent="0.25">
      <c r="A63" s="358" t="s">
        <v>2438</v>
      </c>
      <c r="B63" s="359" t="s">
        <v>406</v>
      </c>
      <c r="C63" s="359" t="s">
        <v>407</v>
      </c>
      <c r="D63" s="359" t="s">
        <v>214</v>
      </c>
      <c r="E63" s="359" t="s">
        <v>406</v>
      </c>
      <c r="F63" s="360"/>
      <c r="G63" s="801">
        <v>206341.73</v>
      </c>
      <c r="H63" s="801">
        <v>0</v>
      </c>
      <c r="I63" s="801">
        <v>0</v>
      </c>
      <c r="J63" s="801">
        <v>0</v>
      </c>
      <c r="K63" s="802">
        <f t="shared" si="6"/>
        <v>206341.73</v>
      </c>
    </row>
    <row r="64" spans="1:11" s="357" customFormat="1" ht="34.5" customHeight="1" x14ac:dyDescent="0.25">
      <c r="A64" s="358" t="s">
        <v>2439</v>
      </c>
      <c r="B64" s="359" t="s">
        <v>406</v>
      </c>
      <c r="C64" s="359" t="s">
        <v>407</v>
      </c>
      <c r="D64" s="359" t="s">
        <v>214</v>
      </c>
      <c r="E64" s="359" t="s">
        <v>406</v>
      </c>
      <c r="F64" s="360"/>
      <c r="G64" s="801">
        <v>1342.54</v>
      </c>
      <c r="H64" s="801">
        <v>0</v>
      </c>
      <c r="I64" s="801">
        <v>0</v>
      </c>
      <c r="J64" s="801">
        <v>0</v>
      </c>
      <c r="K64" s="802">
        <f t="shared" si="6"/>
        <v>1342.54</v>
      </c>
    </row>
    <row r="65" spans="1:11" s="357" customFormat="1" ht="34.5" customHeight="1" x14ac:dyDescent="0.25">
      <c r="A65" s="358" t="s">
        <v>2440</v>
      </c>
      <c r="B65" s="359" t="s">
        <v>406</v>
      </c>
      <c r="C65" s="359" t="s">
        <v>407</v>
      </c>
      <c r="D65" s="359" t="s">
        <v>214</v>
      </c>
      <c r="E65" s="359" t="s">
        <v>406</v>
      </c>
      <c r="F65" s="360"/>
      <c r="G65" s="801">
        <v>3480</v>
      </c>
      <c r="H65" s="801">
        <v>0</v>
      </c>
      <c r="I65" s="801">
        <v>0</v>
      </c>
      <c r="J65" s="801">
        <v>0</v>
      </c>
      <c r="K65" s="802">
        <f t="shared" si="6"/>
        <v>3480</v>
      </c>
    </row>
    <row r="66" spans="1:11" s="357" customFormat="1" ht="34.5" customHeight="1" x14ac:dyDescent="0.25">
      <c r="A66" s="358" t="s">
        <v>1403</v>
      </c>
      <c r="B66" s="359" t="s">
        <v>406</v>
      </c>
      <c r="C66" s="359" t="s">
        <v>407</v>
      </c>
      <c r="D66" s="359" t="s">
        <v>214</v>
      </c>
      <c r="E66" s="359" t="s">
        <v>406</v>
      </c>
      <c r="F66" s="360"/>
      <c r="G66" s="801">
        <v>20507</v>
      </c>
      <c r="H66" s="801">
        <v>0</v>
      </c>
      <c r="I66" s="801">
        <v>0</v>
      </c>
      <c r="J66" s="801">
        <v>0</v>
      </c>
      <c r="K66" s="802">
        <f t="shared" si="6"/>
        <v>20507</v>
      </c>
    </row>
    <row r="67" spans="1:11" s="357" customFormat="1" ht="34.5" customHeight="1" x14ac:dyDescent="0.25">
      <c r="A67" s="358" t="s">
        <v>2441</v>
      </c>
      <c r="B67" s="359" t="s">
        <v>406</v>
      </c>
      <c r="C67" s="359" t="s">
        <v>407</v>
      </c>
      <c r="D67" s="359" t="s">
        <v>214</v>
      </c>
      <c r="E67" s="359" t="s">
        <v>406</v>
      </c>
      <c r="F67" s="360"/>
      <c r="G67" s="801">
        <v>31504</v>
      </c>
      <c r="H67" s="801">
        <v>0</v>
      </c>
      <c r="I67" s="801">
        <v>0</v>
      </c>
      <c r="J67" s="801">
        <v>0</v>
      </c>
      <c r="K67" s="802">
        <f t="shared" si="6"/>
        <v>31504</v>
      </c>
    </row>
    <row r="68" spans="1:11" s="357" customFormat="1" ht="34.5" customHeight="1" x14ac:dyDescent="0.25">
      <c r="A68" s="358" t="s">
        <v>1504</v>
      </c>
      <c r="B68" s="359" t="s">
        <v>406</v>
      </c>
      <c r="C68" s="359" t="s">
        <v>407</v>
      </c>
      <c r="D68" s="359" t="s">
        <v>214</v>
      </c>
      <c r="E68" s="359" t="s">
        <v>406</v>
      </c>
      <c r="F68" s="360"/>
      <c r="G68" s="801">
        <v>56</v>
      </c>
      <c r="H68" s="801">
        <v>0</v>
      </c>
      <c r="I68" s="801">
        <v>0</v>
      </c>
      <c r="J68" s="801">
        <v>0</v>
      </c>
      <c r="K68" s="802">
        <f t="shared" si="6"/>
        <v>56</v>
      </c>
    </row>
    <row r="69" spans="1:11" s="357" customFormat="1" ht="34.5" customHeight="1" x14ac:dyDescent="0.25">
      <c r="A69" s="358" t="s">
        <v>2442</v>
      </c>
      <c r="B69" s="359" t="s">
        <v>406</v>
      </c>
      <c r="C69" s="359" t="s">
        <v>407</v>
      </c>
      <c r="D69" s="359" t="s">
        <v>214</v>
      </c>
      <c r="E69" s="359" t="s">
        <v>406</v>
      </c>
      <c r="F69" s="360"/>
      <c r="G69" s="801">
        <v>87000</v>
      </c>
      <c r="H69" s="801">
        <v>0</v>
      </c>
      <c r="I69" s="801">
        <v>0</v>
      </c>
      <c r="J69" s="801">
        <v>0</v>
      </c>
      <c r="K69" s="802">
        <f t="shared" si="6"/>
        <v>87000</v>
      </c>
    </row>
    <row r="70" spans="1:11" s="357" customFormat="1" ht="34.5" customHeight="1" x14ac:dyDescent="0.25">
      <c r="A70" s="358" t="s">
        <v>1409</v>
      </c>
      <c r="B70" s="359" t="s">
        <v>406</v>
      </c>
      <c r="C70" s="359" t="s">
        <v>407</v>
      </c>
      <c r="D70" s="359" t="s">
        <v>214</v>
      </c>
      <c r="E70" s="359" t="s">
        <v>406</v>
      </c>
      <c r="F70" s="360"/>
      <c r="G70" s="801">
        <v>41296</v>
      </c>
      <c r="H70" s="801">
        <v>0</v>
      </c>
      <c r="I70" s="801">
        <v>0</v>
      </c>
      <c r="J70" s="801">
        <v>0</v>
      </c>
      <c r="K70" s="802">
        <f t="shared" si="6"/>
        <v>41296</v>
      </c>
    </row>
    <row r="71" spans="1:11" s="357" customFormat="1" ht="34.5" customHeight="1" x14ac:dyDescent="0.25">
      <c r="A71" s="358" t="s">
        <v>2443</v>
      </c>
      <c r="B71" s="359" t="s">
        <v>406</v>
      </c>
      <c r="C71" s="359" t="s">
        <v>407</v>
      </c>
      <c r="D71" s="359" t="s">
        <v>214</v>
      </c>
      <c r="E71" s="359" t="s">
        <v>406</v>
      </c>
      <c r="F71" s="360"/>
      <c r="G71" s="801">
        <v>18560</v>
      </c>
      <c r="H71" s="801">
        <v>0</v>
      </c>
      <c r="I71" s="801">
        <v>0</v>
      </c>
      <c r="J71" s="801">
        <v>0</v>
      </c>
      <c r="K71" s="802">
        <f t="shared" si="6"/>
        <v>18560</v>
      </c>
    </row>
    <row r="72" spans="1:11" s="357" customFormat="1" ht="34.5" customHeight="1" x14ac:dyDescent="0.25">
      <c r="A72" s="358" t="s">
        <v>2444</v>
      </c>
      <c r="B72" s="359" t="s">
        <v>406</v>
      </c>
      <c r="C72" s="359" t="s">
        <v>407</v>
      </c>
      <c r="D72" s="359" t="s">
        <v>214</v>
      </c>
      <c r="E72" s="359" t="s">
        <v>406</v>
      </c>
      <c r="F72" s="360"/>
      <c r="G72" s="801">
        <v>24558.639999999999</v>
      </c>
      <c r="H72" s="801">
        <v>0</v>
      </c>
      <c r="I72" s="801">
        <v>0</v>
      </c>
      <c r="J72" s="801">
        <v>0</v>
      </c>
      <c r="K72" s="802">
        <f t="shared" si="6"/>
        <v>24558.639999999999</v>
      </c>
    </row>
    <row r="73" spans="1:11" s="357" customFormat="1" ht="34.5" customHeight="1" x14ac:dyDescent="0.25">
      <c r="A73" s="358" t="s">
        <v>2445</v>
      </c>
      <c r="B73" s="359" t="s">
        <v>406</v>
      </c>
      <c r="C73" s="359" t="s">
        <v>407</v>
      </c>
      <c r="D73" s="359" t="s">
        <v>214</v>
      </c>
      <c r="E73" s="359" t="s">
        <v>406</v>
      </c>
      <c r="F73" s="360"/>
      <c r="G73" s="801">
        <v>34800</v>
      </c>
      <c r="H73" s="801">
        <v>0</v>
      </c>
      <c r="I73" s="801">
        <v>0</v>
      </c>
      <c r="J73" s="801">
        <v>0</v>
      </c>
      <c r="K73" s="802">
        <f t="shared" si="6"/>
        <v>34800</v>
      </c>
    </row>
    <row r="74" spans="1:11" s="357" customFormat="1" ht="34.5" customHeight="1" x14ac:dyDescent="0.25">
      <c r="A74" s="358" t="s">
        <v>2446</v>
      </c>
      <c r="B74" s="359" t="s">
        <v>406</v>
      </c>
      <c r="C74" s="359" t="s">
        <v>407</v>
      </c>
      <c r="D74" s="359" t="s">
        <v>214</v>
      </c>
      <c r="E74" s="359" t="s">
        <v>406</v>
      </c>
      <c r="F74" s="360"/>
      <c r="G74" s="801">
        <v>18560</v>
      </c>
      <c r="H74" s="801">
        <v>0</v>
      </c>
      <c r="I74" s="801">
        <v>0</v>
      </c>
      <c r="J74" s="801">
        <v>0</v>
      </c>
      <c r="K74" s="802">
        <f t="shared" si="6"/>
        <v>18560</v>
      </c>
    </row>
    <row r="75" spans="1:11" s="357" customFormat="1" ht="34.5" customHeight="1" x14ac:dyDescent="0.25">
      <c r="A75" s="358" t="s">
        <v>2447</v>
      </c>
      <c r="B75" s="359" t="s">
        <v>406</v>
      </c>
      <c r="C75" s="359" t="s">
        <v>407</v>
      </c>
      <c r="D75" s="359" t="s">
        <v>214</v>
      </c>
      <c r="E75" s="359" t="s">
        <v>406</v>
      </c>
      <c r="F75" s="360"/>
      <c r="G75" s="801">
        <v>-9.36</v>
      </c>
      <c r="H75" s="801">
        <v>0</v>
      </c>
      <c r="I75" s="801">
        <v>0</v>
      </c>
      <c r="J75" s="801">
        <v>0</v>
      </c>
      <c r="K75" s="802">
        <f t="shared" si="6"/>
        <v>-9.36</v>
      </c>
    </row>
    <row r="76" spans="1:11" s="357" customFormat="1" ht="34.5" customHeight="1" x14ac:dyDescent="0.25">
      <c r="A76" s="358" t="s">
        <v>1421</v>
      </c>
      <c r="B76" s="359" t="s">
        <v>406</v>
      </c>
      <c r="C76" s="359" t="s">
        <v>407</v>
      </c>
      <c r="D76" s="359" t="s">
        <v>214</v>
      </c>
      <c r="E76" s="359" t="s">
        <v>406</v>
      </c>
      <c r="F76" s="360"/>
      <c r="G76" s="801">
        <v>2932.48</v>
      </c>
      <c r="H76" s="801">
        <v>0</v>
      </c>
      <c r="I76" s="801">
        <v>0</v>
      </c>
      <c r="J76" s="801">
        <v>0</v>
      </c>
      <c r="K76" s="802">
        <f t="shared" si="6"/>
        <v>2932.48</v>
      </c>
    </row>
    <row r="77" spans="1:11" s="357" customFormat="1" ht="34.5" customHeight="1" x14ac:dyDescent="0.25">
      <c r="A77" s="358" t="s">
        <v>1172</v>
      </c>
      <c r="B77" s="359" t="s">
        <v>406</v>
      </c>
      <c r="C77" s="359" t="s">
        <v>407</v>
      </c>
      <c r="D77" s="359" t="s">
        <v>214</v>
      </c>
      <c r="E77" s="359" t="s">
        <v>406</v>
      </c>
      <c r="F77" s="360"/>
      <c r="G77" s="801">
        <v>8410</v>
      </c>
      <c r="H77" s="801">
        <v>0</v>
      </c>
      <c r="I77" s="801">
        <v>0</v>
      </c>
      <c r="J77" s="801">
        <v>0</v>
      </c>
      <c r="K77" s="802">
        <f t="shared" si="6"/>
        <v>8410</v>
      </c>
    </row>
    <row r="78" spans="1:11" s="357" customFormat="1" ht="34.5" customHeight="1" x14ac:dyDescent="0.25">
      <c r="A78" s="358" t="s">
        <v>1424</v>
      </c>
      <c r="B78" s="359" t="s">
        <v>406</v>
      </c>
      <c r="C78" s="359" t="s">
        <v>407</v>
      </c>
      <c r="D78" s="359" t="s">
        <v>214</v>
      </c>
      <c r="E78" s="359" t="s">
        <v>406</v>
      </c>
      <c r="F78" s="360"/>
      <c r="G78" s="801">
        <v>14992</v>
      </c>
      <c r="H78" s="801">
        <v>0</v>
      </c>
      <c r="I78" s="801">
        <v>0</v>
      </c>
      <c r="J78" s="801">
        <v>0</v>
      </c>
      <c r="K78" s="802">
        <f t="shared" si="6"/>
        <v>14992</v>
      </c>
    </row>
    <row r="79" spans="1:11" s="357" customFormat="1" ht="34.5" customHeight="1" x14ac:dyDescent="0.25">
      <c r="A79" s="358" t="s">
        <v>1426</v>
      </c>
      <c r="B79" s="359" t="s">
        <v>406</v>
      </c>
      <c r="C79" s="359" t="s">
        <v>407</v>
      </c>
      <c r="D79" s="359" t="s">
        <v>214</v>
      </c>
      <c r="E79" s="359" t="s">
        <v>406</v>
      </c>
      <c r="F79" s="360"/>
      <c r="G79" s="801">
        <v>2900</v>
      </c>
      <c r="H79" s="801">
        <v>0</v>
      </c>
      <c r="I79" s="801">
        <v>0</v>
      </c>
      <c r="J79" s="801">
        <v>0</v>
      </c>
      <c r="K79" s="802">
        <f t="shared" si="6"/>
        <v>2900</v>
      </c>
    </row>
    <row r="80" spans="1:11" s="357" customFormat="1" ht="34.5" customHeight="1" x14ac:dyDescent="0.25">
      <c r="A80" s="358" t="s">
        <v>1428</v>
      </c>
      <c r="B80" s="359" t="s">
        <v>406</v>
      </c>
      <c r="C80" s="359" t="s">
        <v>407</v>
      </c>
      <c r="D80" s="359" t="s">
        <v>214</v>
      </c>
      <c r="E80" s="359" t="s">
        <v>406</v>
      </c>
      <c r="F80" s="360"/>
      <c r="G80" s="801">
        <v>14800</v>
      </c>
      <c r="H80" s="801">
        <v>0</v>
      </c>
      <c r="I80" s="801">
        <v>0</v>
      </c>
      <c r="J80" s="801">
        <v>0</v>
      </c>
      <c r="K80" s="802">
        <f t="shared" si="6"/>
        <v>14800</v>
      </c>
    </row>
    <row r="81" spans="1:12" s="357" customFormat="1" ht="34.5" customHeight="1" x14ac:dyDescent="0.25">
      <c r="A81" s="358" t="s">
        <v>2448</v>
      </c>
      <c r="B81" s="359" t="s">
        <v>406</v>
      </c>
      <c r="C81" s="359" t="s">
        <v>407</v>
      </c>
      <c r="D81" s="359" t="s">
        <v>214</v>
      </c>
      <c r="E81" s="359" t="s">
        <v>406</v>
      </c>
      <c r="F81" s="360"/>
      <c r="G81" s="801">
        <v>17400</v>
      </c>
      <c r="H81" s="801">
        <v>0</v>
      </c>
      <c r="I81" s="801">
        <v>0</v>
      </c>
      <c r="J81" s="801">
        <v>0</v>
      </c>
      <c r="K81" s="802">
        <f t="shared" si="6"/>
        <v>17400</v>
      </c>
    </row>
    <row r="82" spans="1:12" s="357" customFormat="1" ht="34.5" customHeight="1" x14ac:dyDescent="0.25">
      <c r="A82" s="358" t="s">
        <v>1432</v>
      </c>
      <c r="B82" s="359" t="s">
        <v>406</v>
      </c>
      <c r="C82" s="359" t="s">
        <v>407</v>
      </c>
      <c r="D82" s="359" t="s">
        <v>214</v>
      </c>
      <c r="E82" s="359" t="s">
        <v>406</v>
      </c>
      <c r="F82" s="360"/>
      <c r="G82" s="801">
        <v>17000</v>
      </c>
      <c r="H82" s="801">
        <v>0</v>
      </c>
      <c r="I82" s="801">
        <v>0</v>
      </c>
      <c r="J82" s="801">
        <v>0</v>
      </c>
      <c r="K82" s="802">
        <f t="shared" si="6"/>
        <v>17000</v>
      </c>
    </row>
    <row r="83" spans="1:12" s="357" customFormat="1" ht="34.5" customHeight="1" x14ac:dyDescent="0.25">
      <c r="A83" s="358" t="s">
        <v>1434</v>
      </c>
      <c r="B83" s="359" t="s">
        <v>406</v>
      </c>
      <c r="C83" s="359" t="s">
        <v>407</v>
      </c>
      <c r="D83" s="359" t="s">
        <v>214</v>
      </c>
      <c r="E83" s="359" t="s">
        <v>406</v>
      </c>
      <c r="F83" s="360"/>
      <c r="G83" s="801">
        <v>18000</v>
      </c>
      <c r="H83" s="801">
        <v>0</v>
      </c>
      <c r="I83" s="801">
        <v>0</v>
      </c>
      <c r="J83" s="801">
        <v>0</v>
      </c>
      <c r="K83" s="802">
        <f t="shared" si="6"/>
        <v>18000</v>
      </c>
    </row>
    <row r="84" spans="1:12" s="357" customFormat="1" ht="34.5" customHeight="1" x14ac:dyDescent="0.25">
      <c r="A84" s="358" t="s">
        <v>2449</v>
      </c>
      <c r="B84" s="359" t="s">
        <v>406</v>
      </c>
      <c r="C84" s="359" t="s">
        <v>407</v>
      </c>
      <c r="D84" s="359" t="s">
        <v>214</v>
      </c>
      <c r="E84" s="359" t="s">
        <v>406</v>
      </c>
      <c r="F84" s="360"/>
      <c r="G84" s="801">
        <v>22000</v>
      </c>
      <c r="H84" s="801">
        <v>0</v>
      </c>
      <c r="I84" s="801">
        <v>0</v>
      </c>
      <c r="J84" s="801">
        <v>0</v>
      </c>
      <c r="K84" s="802">
        <f t="shared" si="6"/>
        <v>22000</v>
      </c>
    </row>
    <row r="85" spans="1:12" s="357" customFormat="1" ht="34.5" customHeight="1" x14ac:dyDescent="0.25">
      <c r="A85" s="358" t="s">
        <v>2450</v>
      </c>
      <c r="B85" s="359" t="s">
        <v>406</v>
      </c>
      <c r="C85" s="359" t="s">
        <v>407</v>
      </c>
      <c r="D85" s="359" t="s">
        <v>214</v>
      </c>
      <c r="E85" s="359" t="s">
        <v>406</v>
      </c>
      <c r="F85" s="360"/>
      <c r="G85" s="801">
        <v>141.85</v>
      </c>
      <c r="H85" s="801">
        <v>0</v>
      </c>
      <c r="I85" s="801">
        <v>0</v>
      </c>
      <c r="J85" s="801">
        <v>0</v>
      </c>
      <c r="K85" s="802">
        <f t="shared" si="6"/>
        <v>141.85</v>
      </c>
    </row>
    <row r="86" spans="1:12" s="357" customFormat="1" ht="34.5" customHeight="1" x14ac:dyDescent="0.25">
      <c r="A86" s="358" t="s">
        <v>2451</v>
      </c>
      <c r="B86" s="359" t="s">
        <v>406</v>
      </c>
      <c r="C86" s="359" t="s">
        <v>407</v>
      </c>
      <c r="D86" s="359" t="s">
        <v>214</v>
      </c>
      <c r="E86" s="359" t="s">
        <v>406</v>
      </c>
      <c r="F86" s="360"/>
      <c r="G86" s="801">
        <v>20880</v>
      </c>
      <c r="H86" s="801">
        <v>0</v>
      </c>
      <c r="I86" s="801">
        <v>0</v>
      </c>
      <c r="J86" s="801">
        <v>0</v>
      </c>
      <c r="K86" s="802">
        <f t="shared" si="6"/>
        <v>20880</v>
      </c>
    </row>
    <row r="87" spans="1:12" s="357" customFormat="1" ht="34.5" customHeight="1" x14ac:dyDescent="0.25">
      <c r="A87" s="358" t="s">
        <v>2452</v>
      </c>
      <c r="B87" s="359" t="s">
        <v>406</v>
      </c>
      <c r="C87" s="359" t="s">
        <v>407</v>
      </c>
      <c r="D87" s="359" t="s">
        <v>214</v>
      </c>
      <c r="E87" s="359" t="s">
        <v>406</v>
      </c>
      <c r="F87" s="360"/>
      <c r="G87" s="801">
        <v>1080</v>
      </c>
      <c r="H87" s="801">
        <v>0</v>
      </c>
      <c r="I87" s="801">
        <v>0</v>
      </c>
      <c r="J87" s="801">
        <v>0</v>
      </c>
      <c r="K87" s="802">
        <f t="shared" si="6"/>
        <v>1080</v>
      </c>
    </row>
    <row r="88" spans="1:12" s="357" customFormat="1" ht="34.5" customHeight="1" x14ac:dyDescent="0.25">
      <c r="A88" s="358" t="s">
        <v>2453</v>
      </c>
      <c r="B88" s="359" t="s">
        <v>406</v>
      </c>
      <c r="C88" s="359" t="s">
        <v>407</v>
      </c>
      <c r="D88" s="359" t="s">
        <v>214</v>
      </c>
      <c r="E88" s="359" t="s">
        <v>406</v>
      </c>
      <c r="F88" s="360"/>
      <c r="G88" s="801">
        <v>25520</v>
      </c>
      <c r="H88" s="801">
        <v>0</v>
      </c>
      <c r="I88" s="801">
        <v>0</v>
      </c>
      <c r="J88" s="801">
        <v>0</v>
      </c>
      <c r="K88" s="802">
        <f t="shared" si="6"/>
        <v>25520</v>
      </c>
    </row>
    <row r="89" spans="1:12" s="357" customFormat="1" ht="34.5" customHeight="1" x14ac:dyDescent="0.25">
      <c r="A89" s="358" t="s">
        <v>2454</v>
      </c>
      <c r="B89" s="359" t="s">
        <v>406</v>
      </c>
      <c r="C89" s="359" t="s">
        <v>407</v>
      </c>
      <c r="D89" s="359" t="s">
        <v>214</v>
      </c>
      <c r="E89" s="359" t="s">
        <v>406</v>
      </c>
      <c r="F89" s="360"/>
      <c r="G89" s="801">
        <v>46400</v>
      </c>
      <c r="H89" s="801">
        <v>0</v>
      </c>
      <c r="I89" s="801">
        <v>0</v>
      </c>
      <c r="J89" s="801">
        <v>0</v>
      </c>
      <c r="K89" s="802">
        <f t="shared" si="6"/>
        <v>46400</v>
      </c>
    </row>
    <row r="90" spans="1:12" s="357" customFormat="1" ht="34.5" customHeight="1" x14ac:dyDescent="0.25">
      <c r="A90" s="358" t="s">
        <v>2455</v>
      </c>
      <c r="B90" s="359" t="s">
        <v>406</v>
      </c>
      <c r="C90" s="359" t="s">
        <v>407</v>
      </c>
      <c r="D90" s="359" t="s">
        <v>214</v>
      </c>
      <c r="E90" s="359" t="s">
        <v>406</v>
      </c>
      <c r="F90" s="360"/>
      <c r="G90" s="801">
        <v>7500</v>
      </c>
      <c r="H90" s="801">
        <v>0</v>
      </c>
      <c r="I90" s="801">
        <v>0</v>
      </c>
      <c r="J90" s="801">
        <v>0</v>
      </c>
      <c r="K90" s="802">
        <f t="shared" si="6"/>
        <v>7500</v>
      </c>
    </row>
    <row r="91" spans="1:12" s="357" customFormat="1" ht="34.5" customHeight="1" x14ac:dyDescent="0.25">
      <c r="A91" s="358" t="s">
        <v>2456</v>
      </c>
      <c r="B91" s="359" t="s">
        <v>406</v>
      </c>
      <c r="C91" s="359" t="s">
        <v>407</v>
      </c>
      <c r="D91" s="359" t="s">
        <v>214</v>
      </c>
      <c r="E91" s="359" t="s">
        <v>406</v>
      </c>
      <c r="F91" s="360"/>
      <c r="G91" s="801">
        <v>16.149999999999999</v>
      </c>
      <c r="H91" s="801">
        <v>0</v>
      </c>
      <c r="I91" s="801">
        <v>0</v>
      </c>
      <c r="J91" s="801">
        <v>0</v>
      </c>
      <c r="K91" s="802">
        <f t="shared" si="6"/>
        <v>16.149999999999999</v>
      </c>
    </row>
    <row r="92" spans="1:12" s="357" customFormat="1" ht="34.5" customHeight="1" x14ac:dyDescent="0.25">
      <c r="A92" s="358" t="s">
        <v>2457</v>
      </c>
      <c r="B92" s="359" t="s">
        <v>406</v>
      </c>
      <c r="C92" s="359" t="s">
        <v>407</v>
      </c>
      <c r="D92" s="359" t="s">
        <v>214</v>
      </c>
      <c r="E92" s="359" t="s">
        <v>406</v>
      </c>
      <c r="F92" s="360"/>
      <c r="G92" s="801">
        <v>-26</v>
      </c>
      <c r="H92" s="801">
        <v>0</v>
      </c>
      <c r="I92" s="801">
        <v>0</v>
      </c>
      <c r="J92" s="801">
        <v>0</v>
      </c>
      <c r="K92" s="802">
        <f t="shared" si="6"/>
        <v>-26</v>
      </c>
    </row>
    <row r="93" spans="1:12" s="357" customFormat="1" ht="34.5" customHeight="1" x14ac:dyDescent="0.25">
      <c r="A93" s="358" t="s">
        <v>2458</v>
      </c>
      <c r="B93" s="359" t="s">
        <v>406</v>
      </c>
      <c r="C93" s="359" t="s">
        <v>407</v>
      </c>
      <c r="D93" s="359" t="s">
        <v>214</v>
      </c>
      <c r="E93" s="359" t="s">
        <v>406</v>
      </c>
      <c r="F93" s="360"/>
      <c r="G93" s="801">
        <v>0</v>
      </c>
      <c r="H93" s="801">
        <v>0</v>
      </c>
      <c r="I93" s="801">
        <v>5000</v>
      </c>
      <c r="J93" s="801">
        <v>0</v>
      </c>
      <c r="K93" s="802">
        <f t="shared" si="6"/>
        <v>-5000</v>
      </c>
    </row>
    <row r="94" spans="1:12" s="357" customFormat="1" ht="15.75" customHeight="1" x14ac:dyDescent="0.25">
      <c r="A94" s="361"/>
      <c r="B94" s="359"/>
      <c r="C94" s="359"/>
      <c r="D94" s="359"/>
      <c r="E94" s="359"/>
      <c r="F94" s="360"/>
      <c r="G94" s="802"/>
      <c r="H94" s="802"/>
      <c r="I94" s="802"/>
      <c r="J94" s="802"/>
      <c r="K94" s="802"/>
    </row>
    <row r="95" spans="1:12" s="357" customFormat="1" ht="14.25" customHeight="1" x14ac:dyDescent="0.25">
      <c r="A95" s="361"/>
      <c r="B95" s="362"/>
      <c r="C95" s="359"/>
      <c r="D95" s="359"/>
      <c r="E95" s="359"/>
      <c r="F95" s="363"/>
      <c r="G95" s="363"/>
      <c r="H95" s="364"/>
      <c r="I95" s="364"/>
      <c r="J95" s="364"/>
      <c r="K95" s="365"/>
      <c r="L95" s="848"/>
    </row>
    <row r="96" spans="1:12" ht="30" customHeight="1" x14ac:dyDescent="0.2">
      <c r="A96" s="702" t="s">
        <v>410</v>
      </c>
      <c r="B96" s="703"/>
      <c r="C96" s="703"/>
      <c r="D96" s="703"/>
      <c r="E96" s="703"/>
      <c r="F96" s="703"/>
      <c r="G96" s="704">
        <f t="shared" ref="G96:K96" si="7">+G51+G43+G12+G9</f>
        <v>7340650.2700000005</v>
      </c>
      <c r="H96" s="704">
        <f t="shared" si="7"/>
        <v>668979.17000000004</v>
      </c>
      <c r="I96" s="704">
        <f t="shared" si="7"/>
        <v>588321.35</v>
      </c>
      <c r="J96" s="704">
        <f t="shared" si="7"/>
        <v>0</v>
      </c>
      <c r="K96" s="704">
        <f t="shared" si="7"/>
        <v>7421308.0899999999</v>
      </c>
      <c r="L96" s="847"/>
    </row>
    <row r="97" spans="1:11" s="366" customFormat="1" ht="25.5" customHeight="1" x14ac:dyDescent="0.2">
      <c r="A97" s="1022" t="s">
        <v>16</v>
      </c>
      <c r="B97" s="1022"/>
      <c r="C97" s="1022"/>
      <c r="D97" s="1022"/>
      <c r="E97" s="1022"/>
      <c r="F97" s="1022"/>
      <c r="G97" s="1022"/>
      <c r="H97" s="1022"/>
      <c r="I97" s="1022"/>
      <c r="J97" s="1022"/>
      <c r="K97" s="1022"/>
    </row>
    <row r="98" spans="1:11" s="366" customFormat="1" x14ac:dyDescent="0.2">
      <c r="A98" s="118"/>
      <c r="G98" s="367"/>
      <c r="H98" s="367"/>
      <c r="I98" s="367"/>
      <c r="J98" s="367"/>
      <c r="K98" s="367"/>
    </row>
    <row r="99" spans="1:11" s="366" customFormat="1" x14ac:dyDescent="0.2">
      <c r="A99" s="118"/>
      <c r="G99" s="367"/>
      <c r="H99" s="367"/>
      <c r="I99" s="367"/>
      <c r="J99" s="367"/>
      <c r="K99" s="367"/>
    </row>
    <row r="100" spans="1:11" s="366" customFormat="1" x14ac:dyDescent="0.2">
      <c r="A100" s="118"/>
      <c r="G100" s="367"/>
      <c r="H100" s="367"/>
      <c r="I100" s="367"/>
      <c r="J100" s="367"/>
      <c r="K100" s="367"/>
    </row>
    <row r="101" spans="1:11" s="366" customFormat="1" x14ac:dyDescent="0.2">
      <c r="A101" s="118"/>
      <c r="G101" s="367"/>
      <c r="H101" s="367"/>
      <c r="I101" s="367"/>
      <c r="J101" s="367"/>
      <c r="K101" s="367"/>
    </row>
    <row r="102" spans="1:11" s="366" customFormat="1" x14ac:dyDescent="0.2">
      <c r="A102" s="118"/>
      <c r="G102" s="367"/>
      <c r="H102" s="367"/>
      <c r="I102" s="367"/>
      <c r="J102" s="367"/>
      <c r="K102" s="367"/>
    </row>
    <row r="103" spans="1:11" s="366" customFormat="1" x14ac:dyDescent="0.2">
      <c r="A103" s="118"/>
      <c r="G103" s="367"/>
      <c r="H103" s="367"/>
      <c r="I103" s="367"/>
      <c r="J103" s="367"/>
      <c r="K103" s="367"/>
    </row>
    <row r="104" spans="1:11" s="366" customFormat="1" x14ac:dyDescent="0.2">
      <c r="A104" s="118"/>
      <c r="G104" s="367"/>
      <c r="H104" s="367"/>
      <c r="I104" s="367"/>
      <c r="J104" s="367"/>
      <c r="K104" s="367"/>
    </row>
    <row r="105" spans="1:11" ht="18" x14ac:dyDescent="0.25">
      <c r="A105" s="956" t="s">
        <v>2479</v>
      </c>
      <c r="B105" s="956"/>
      <c r="C105" s="233"/>
      <c r="D105" s="233"/>
      <c r="E105" s="233"/>
      <c r="F105" s="1018" t="s">
        <v>2478</v>
      </c>
      <c r="G105" s="1018"/>
      <c r="H105" s="1018"/>
    </row>
    <row r="106" spans="1:11" ht="18" x14ac:dyDescent="0.25">
      <c r="A106" s="956" t="s">
        <v>2480</v>
      </c>
      <c r="B106" s="956"/>
      <c r="F106" s="1023" t="s">
        <v>2356</v>
      </c>
      <c r="G106" s="1023"/>
      <c r="H106" s="1023"/>
    </row>
  </sheetData>
  <mergeCells count="18">
    <mergeCell ref="F106:H106"/>
    <mergeCell ref="A106:B106"/>
    <mergeCell ref="A1:K1"/>
    <mergeCell ref="A6:F6"/>
    <mergeCell ref="A105:B105"/>
    <mergeCell ref="F105:H105"/>
    <mergeCell ref="A2:K2"/>
    <mergeCell ref="I6:J7"/>
    <mergeCell ref="A7:A8"/>
    <mergeCell ref="B7:B8"/>
    <mergeCell ref="C7:C8"/>
    <mergeCell ref="D7:D8"/>
    <mergeCell ref="E7:E8"/>
    <mergeCell ref="F7:F8"/>
    <mergeCell ref="G6:G8"/>
    <mergeCell ref="H6:H8"/>
    <mergeCell ref="K6:K8"/>
    <mergeCell ref="A97:K97"/>
  </mergeCells>
  <printOptions horizontalCentered="1" verticalCentered="1"/>
  <pageMargins left="0.39370078740157483" right="0.39370078740157483" top="0.59055118110236227" bottom="0.59055118110236227" header="0" footer="0"/>
  <pageSetup scale="50" orientation="landscape" r:id="rId1"/>
  <headerFooter alignWithMargins="0">
    <oddFooter>Página &amp;P de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20"/>
  <sheetViews>
    <sheetView topLeftCell="A5" zoomScaleNormal="100" workbookViewId="0">
      <selection activeCell="B18" sqref="B18"/>
    </sheetView>
  </sheetViews>
  <sheetFormatPr baseColWidth="10" defaultRowHeight="15" x14ac:dyDescent="0.25"/>
  <cols>
    <col min="1" max="1" width="65.42578125" customWidth="1"/>
    <col min="2" max="2" width="72" customWidth="1"/>
  </cols>
  <sheetData>
    <row r="1" spans="1:2" ht="15.75" x14ac:dyDescent="0.25">
      <c r="A1" s="1025" t="s">
        <v>1776</v>
      </c>
      <c r="B1" s="1025"/>
    </row>
    <row r="3" spans="1:2" ht="15.75" x14ac:dyDescent="0.25">
      <c r="A3" s="369"/>
      <c r="B3" s="369" t="s">
        <v>1777</v>
      </c>
    </row>
    <row r="4" spans="1:2" x14ac:dyDescent="0.25">
      <c r="A4" s="370"/>
    </row>
    <row r="5" spans="1:2" x14ac:dyDescent="0.25">
      <c r="A5" s="1026" t="s">
        <v>2405</v>
      </c>
      <c r="B5" s="1026"/>
    </row>
    <row r="6" spans="1:2" x14ac:dyDescent="0.25">
      <c r="A6" s="371"/>
    </row>
    <row r="7" spans="1:2" x14ac:dyDescent="0.25">
      <c r="A7" s="372" t="s">
        <v>2502</v>
      </c>
    </row>
    <row r="8" spans="1:2" x14ac:dyDescent="0.25">
      <c r="A8" s="373"/>
    </row>
    <row r="9" spans="1:2" ht="15.75" thickBot="1" x14ac:dyDescent="0.3">
      <c r="A9" s="374"/>
    </row>
    <row r="10" spans="1:2" ht="15.75" customHeight="1" x14ac:dyDescent="0.25">
      <c r="A10" s="1014" t="s">
        <v>1778</v>
      </c>
      <c r="B10" s="1014" t="s">
        <v>890</v>
      </c>
    </row>
    <row r="11" spans="1:2" ht="9.75" customHeight="1" x14ac:dyDescent="0.25">
      <c r="A11" s="1024"/>
      <c r="B11" s="1024"/>
    </row>
    <row r="12" spans="1:2" ht="5.25" customHeight="1" thickBot="1" x14ac:dyDescent="0.3">
      <c r="A12" s="1015"/>
      <c r="B12" s="1015"/>
    </row>
    <row r="13" spans="1:2" ht="15.75" x14ac:dyDescent="0.25">
      <c r="A13" s="336"/>
      <c r="B13" s="375"/>
    </row>
    <row r="14" spans="1:2" ht="23.25" thickBot="1" x14ac:dyDescent="0.3">
      <c r="A14" s="379" t="s">
        <v>40</v>
      </c>
      <c r="B14" s="379" t="s">
        <v>2459</v>
      </c>
    </row>
    <row r="15" spans="1:2" ht="23.25" thickBot="1" x14ac:dyDescent="0.3">
      <c r="A15" s="379" t="s">
        <v>1773</v>
      </c>
      <c r="B15" s="379" t="s">
        <v>2460</v>
      </c>
    </row>
    <row r="16" spans="1:2" ht="23.25" thickBot="1" x14ac:dyDescent="0.3">
      <c r="A16" s="379" t="s">
        <v>1774</v>
      </c>
      <c r="B16" s="379" t="s">
        <v>2461</v>
      </c>
    </row>
    <row r="17" spans="1:2" ht="34.5" thickBot="1" x14ac:dyDescent="0.3">
      <c r="A17" s="379" t="s">
        <v>1775</v>
      </c>
      <c r="B17" s="379" t="s">
        <v>2522</v>
      </c>
    </row>
    <row r="18" spans="1:2" ht="18.75" customHeight="1" x14ac:dyDescent="0.25">
      <c r="A18" s="337"/>
      <c r="B18" s="375"/>
    </row>
    <row r="19" spans="1:2" ht="16.5" thickBot="1" x14ac:dyDescent="0.3">
      <c r="A19" s="376"/>
      <c r="B19" s="377"/>
    </row>
    <row r="20" spans="1:2" x14ac:dyDescent="0.25">
      <c r="A20" s="378"/>
    </row>
  </sheetData>
  <mergeCells count="4">
    <mergeCell ref="A10:A12"/>
    <mergeCell ref="B10:B12"/>
    <mergeCell ref="A1:B1"/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92D050"/>
    <pageSetUpPr fitToPage="1"/>
  </sheetPr>
  <dimension ref="A1:L33"/>
  <sheetViews>
    <sheetView workbookViewId="0">
      <selection activeCell="A6" sqref="A6"/>
    </sheetView>
  </sheetViews>
  <sheetFormatPr baseColWidth="10" defaultColWidth="11.42578125" defaultRowHeight="14.25" x14ac:dyDescent="0.2"/>
  <cols>
    <col min="1" max="1" width="14.42578125" style="8" customWidth="1"/>
    <col min="2" max="2" width="30.42578125" style="8" customWidth="1"/>
    <col min="3" max="3" width="19.140625" style="8" customWidth="1"/>
    <col min="4" max="4" width="11.42578125" style="8"/>
    <col min="5" max="5" width="14.42578125" style="8" customWidth="1"/>
    <col min="6" max="6" width="17.42578125" style="8" customWidth="1"/>
    <col min="7" max="7" width="16.42578125" style="8" customWidth="1"/>
    <col min="8" max="8" width="14.7109375" style="8" customWidth="1"/>
    <col min="9" max="9" width="11.42578125" style="8"/>
    <col min="10" max="11" width="5.28515625" style="8" customWidth="1"/>
    <col min="12" max="12" width="7.140625" style="8" customWidth="1"/>
    <col min="13" max="16384" width="11.42578125" style="8"/>
  </cols>
  <sheetData>
    <row r="1" spans="1:12" ht="15.75" x14ac:dyDescent="0.2">
      <c r="A1" s="1029" t="s">
        <v>411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  <c r="L1" s="1029"/>
    </row>
    <row r="2" spans="1:12" ht="15.75" x14ac:dyDescent="0.2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</row>
    <row r="3" spans="1:12" ht="15.75" x14ac:dyDescent="0.25">
      <c r="A3" s="404"/>
      <c r="B3" s="404"/>
      <c r="C3" s="404"/>
      <c r="D3" s="404"/>
      <c r="E3" s="404"/>
      <c r="F3" s="404"/>
      <c r="G3" s="404"/>
      <c r="H3" s="404"/>
      <c r="I3" s="404"/>
      <c r="J3" s="404"/>
      <c r="K3" s="382" t="s">
        <v>412</v>
      </c>
    </row>
    <row r="4" spans="1:12" ht="13.5" customHeight="1" x14ac:dyDescent="0.2"/>
    <row r="5" spans="1:12" ht="15" x14ac:dyDescent="0.2">
      <c r="A5" s="390" t="s">
        <v>2503</v>
      </c>
      <c r="B5" s="391"/>
      <c r="C5" s="391"/>
      <c r="D5" s="391"/>
      <c r="E5" s="391"/>
      <c r="F5" s="391"/>
      <c r="G5" s="391"/>
      <c r="H5" s="387"/>
      <c r="I5" s="387"/>
      <c r="J5" s="392"/>
      <c r="K5" s="392"/>
      <c r="L5" s="393"/>
    </row>
    <row r="6" spans="1:12" ht="15" x14ac:dyDescent="0.2">
      <c r="A6" s="394" t="s">
        <v>2464</v>
      </c>
      <c r="B6" s="395"/>
      <c r="C6" s="395"/>
      <c r="D6" s="395"/>
      <c r="E6" s="395"/>
      <c r="F6" s="395"/>
      <c r="G6" s="395"/>
      <c r="H6" s="388"/>
      <c r="I6" s="388"/>
      <c r="J6" s="396"/>
      <c r="K6" s="396"/>
      <c r="L6" s="397"/>
    </row>
    <row r="7" spans="1:12" ht="15" x14ac:dyDescent="0.2">
      <c r="A7" s="398" t="s">
        <v>2465</v>
      </c>
      <c r="B7" s="399"/>
      <c r="C7" s="810" t="s">
        <v>2462</v>
      </c>
      <c r="D7" s="395"/>
      <c r="E7" s="395"/>
      <c r="F7" s="395"/>
      <c r="G7" s="395"/>
      <c r="H7" s="388"/>
      <c r="I7" s="388"/>
      <c r="J7" s="396"/>
      <c r="K7" s="396"/>
      <c r="L7" s="397"/>
    </row>
    <row r="8" spans="1:12" ht="15" x14ac:dyDescent="0.2">
      <c r="A8" s="398" t="s">
        <v>2466</v>
      </c>
      <c r="B8" s="400"/>
      <c r="C8" s="810" t="s">
        <v>2463</v>
      </c>
      <c r="D8" s="395"/>
      <c r="E8" s="395"/>
      <c r="F8" s="395"/>
      <c r="G8" s="395"/>
      <c r="H8" s="388"/>
      <c r="I8" s="388"/>
      <c r="J8" s="396"/>
      <c r="K8" s="396"/>
      <c r="L8" s="397"/>
    </row>
    <row r="9" spans="1:12" x14ac:dyDescent="0.2">
      <c r="A9" s="401" t="s">
        <v>2467</v>
      </c>
      <c r="B9" s="402"/>
      <c r="C9" s="402"/>
      <c r="D9" s="402"/>
      <c r="E9" s="402"/>
      <c r="F9" s="402"/>
      <c r="G9" s="402"/>
      <c r="H9" s="389"/>
      <c r="I9" s="389"/>
      <c r="J9" s="402"/>
      <c r="K9" s="402"/>
      <c r="L9" s="403"/>
    </row>
    <row r="10" spans="1:12" ht="14.25" customHeight="1" x14ac:dyDescent="0.2">
      <c r="A10" s="1033"/>
      <c r="B10" s="1034"/>
      <c r="C10" s="1034"/>
      <c r="D10" s="1034"/>
      <c r="E10" s="1034"/>
      <c r="F10" s="1034"/>
      <c r="G10" s="1034"/>
      <c r="H10" s="1034"/>
      <c r="I10" s="1034"/>
      <c r="J10" s="1034"/>
      <c r="K10" s="1034"/>
      <c r="L10" s="1034"/>
    </row>
    <row r="11" spans="1:12" x14ac:dyDescent="0.2">
      <c r="A11" s="383"/>
      <c r="B11" s="381"/>
      <c r="C11" s="381"/>
      <c r="D11" s="381"/>
      <c r="E11" s="381"/>
      <c r="F11" s="381"/>
      <c r="G11" s="381"/>
      <c r="J11" s="380"/>
      <c r="K11" s="380"/>
      <c r="L11" s="380"/>
    </row>
    <row r="12" spans="1:12" ht="14.25" customHeight="1" x14ac:dyDescent="0.2">
      <c r="A12" s="1035" t="s">
        <v>413</v>
      </c>
      <c r="B12" s="1036"/>
      <c r="C12" s="1037"/>
      <c r="D12" s="1044" t="s">
        <v>414</v>
      </c>
      <c r="E12" s="1044" t="s">
        <v>415</v>
      </c>
      <c r="F12" s="1030" t="s">
        <v>416</v>
      </c>
      <c r="G12" s="1031"/>
      <c r="H12" s="1032"/>
      <c r="I12" s="1031"/>
      <c r="J12" s="1030" t="s">
        <v>417</v>
      </c>
      <c r="K12" s="1032"/>
      <c r="L12" s="1031"/>
    </row>
    <row r="13" spans="1:12" ht="14.25" customHeight="1" x14ac:dyDescent="0.2">
      <c r="A13" s="1042" t="s">
        <v>50</v>
      </c>
      <c r="B13" s="1038" t="s">
        <v>418</v>
      </c>
      <c r="C13" s="1039"/>
      <c r="D13" s="1045"/>
      <c r="E13" s="1045"/>
      <c r="F13" s="1044" t="s">
        <v>419</v>
      </c>
      <c r="G13" s="1044" t="s">
        <v>93</v>
      </c>
      <c r="H13" s="1030" t="s">
        <v>1492</v>
      </c>
      <c r="I13" s="1031"/>
      <c r="J13" s="764" t="s">
        <v>421</v>
      </c>
      <c r="K13" s="764" t="s">
        <v>422</v>
      </c>
      <c r="L13" s="764" t="s">
        <v>423</v>
      </c>
    </row>
    <row r="14" spans="1:12" x14ac:dyDescent="0.2">
      <c r="A14" s="1043"/>
      <c r="B14" s="1040"/>
      <c r="C14" s="1041"/>
      <c r="D14" s="1046"/>
      <c r="E14" s="1046"/>
      <c r="F14" s="1046"/>
      <c r="G14" s="1046"/>
      <c r="H14" s="764" t="s">
        <v>1490</v>
      </c>
      <c r="I14" s="764" t="s">
        <v>1491</v>
      </c>
      <c r="J14" s="764"/>
      <c r="K14" s="764"/>
      <c r="L14" s="764"/>
    </row>
    <row r="15" spans="1:12" x14ac:dyDescent="0.2">
      <c r="A15" s="766">
        <v>1</v>
      </c>
      <c r="B15" s="1050" t="s">
        <v>2468</v>
      </c>
      <c r="C15" s="1051"/>
      <c r="D15" s="767">
        <v>1</v>
      </c>
      <c r="E15" s="768">
        <v>0.92</v>
      </c>
      <c r="F15" s="769">
        <f>'OP9'!$E$93*'OP12'!E15</f>
        <v>6066681.4800000004</v>
      </c>
      <c r="G15" s="769">
        <f>'OP9'!$F$93*'OP12'!E15</f>
        <v>5586093.7568000006</v>
      </c>
      <c r="H15" s="770">
        <v>1</v>
      </c>
      <c r="I15" s="770">
        <v>1</v>
      </c>
      <c r="J15" s="766">
        <v>100</v>
      </c>
      <c r="K15" s="766">
        <v>100</v>
      </c>
      <c r="L15" s="766">
        <v>100</v>
      </c>
    </row>
    <row r="16" spans="1:12" x14ac:dyDescent="0.2">
      <c r="A16" s="766">
        <v>2</v>
      </c>
      <c r="B16" s="1050" t="s">
        <v>2469</v>
      </c>
      <c r="C16" s="1051"/>
      <c r="D16" s="767">
        <v>1</v>
      </c>
      <c r="E16" s="768">
        <v>0.03</v>
      </c>
      <c r="F16" s="769">
        <f>'OP9'!$E$93*'OP12'!E16</f>
        <v>197826.57</v>
      </c>
      <c r="G16" s="769">
        <f>'OP9'!$F$93*'OP12'!E16</f>
        <v>182155.23119999998</v>
      </c>
      <c r="H16" s="770">
        <v>1</v>
      </c>
      <c r="I16" s="770">
        <v>1</v>
      </c>
      <c r="J16" s="766">
        <v>100</v>
      </c>
      <c r="K16" s="766">
        <v>100</v>
      </c>
      <c r="L16" s="766">
        <v>100</v>
      </c>
    </row>
    <row r="17" spans="1:12" x14ac:dyDescent="0.2">
      <c r="A17" s="766">
        <v>4</v>
      </c>
      <c r="B17" s="1052" t="s">
        <v>2470</v>
      </c>
      <c r="C17" s="1053"/>
      <c r="D17" s="767">
        <v>1</v>
      </c>
      <c r="E17" s="768">
        <v>0.02</v>
      </c>
      <c r="F17" s="769">
        <f>'OP9'!$E$93*'OP12'!E17</f>
        <v>131884.38</v>
      </c>
      <c r="G17" s="769">
        <f>'OP9'!$F$93*'OP12'!E17</f>
        <v>121436.8208</v>
      </c>
      <c r="H17" s="770">
        <v>2</v>
      </c>
      <c r="I17" s="770">
        <v>2</v>
      </c>
      <c r="J17" s="766">
        <v>100</v>
      </c>
      <c r="K17" s="766">
        <v>100</v>
      </c>
      <c r="L17" s="766">
        <v>100</v>
      </c>
    </row>
    <row r="18" spans="1:12" x14ac:dyDescent="0.2">
      <c r="A18" s="766">
        <v>5</v>
      </c>
      <c r="B18" s="1052" t="s">
        <v>2471</v>
      </c>
      <c r="C18" s="1053"/>
      <c r="D18" s="767">
        <v>1</v>
      </c>
      <c r="E18" s="768">
        <v>0.03</v>
      </c>
      <c r="F18" s="769">
        <f>'OP9'!$E$93*'OP12'!E18</f>
        <v>197826.57</v>
      </c>
      <c r="G18" s="769">
        <f>'OP9'!$F$93*'OP12'!E18</f>
        <v>182155.23119999998</v>
      </c>
      <c r="H18" s="770">
        <v>2</v>
      </c>
      <c r="I18" s="770">
        <v>2</v>
      </c>
      <c r="J18" s="771">
        <v>100</v>
      </c>
      <c r="K18" s="771">
        <v>100</v>
      </c>
      <c r="L18" s="771">
        <v>100</v>
      </c>
    </row>
    <row r="19" spans="1:12" ht="15" x14ac:dyDescent="0.2">
      <c r="A19" s="1047" t="s">
        <v>424</v>
      </c>
      <c r="B19" s="1048"/>
      <c r="C19" s="1049"/>
      <c r="D19" s="772"/>
      <c r="E19" s="773">
        <v>100</v>
      </c>
      <c r="F19" s="774">
        <f>SUM(F15:F18)</f>
        <v>6594219.0000000009</v>
      </c>
      <c r="G19" s="774">
        <f>SUM(G15:G18)</f>
        <v>6071841.040000001</v>
      </c>
      <c r="H19" s="775">
        <f>SUM(H15:H18)</f>
        <v>6</v>
      </c>
      <c r="I19" s="775">
        <f>SUM(I15:I18)</f>
        <v>6</v>
      </c>
      <c r="J19" s="776"/>
      <c r="K19" s="776"/>
      <c r="L19" s="776"/>
    </row>
    <row r="20" spans="1:12" x14ac:dyDescent="0.2">
      <c r="A20" s="381"/>
      <c r="B20" s="381"/>
      <c r="C20" s="381"/>
      <c r="D20" s="381"/>
      <c r="E20" s="381"/>
      <c r="F20" s="384" t="s">
        <v>43</v>
      </c>
      <c r="G20" s="381"/>
      <c r="J20" s="381"/>
      <c r="K20" s="381"/>
      <c r="L20" s="381"/>
    </row>
    <row r="21" spans="1:12" x14ac:dyDescent="0.2">
      <c r="A21" s="381"/>
      <c r="B21" s="385"/>
      <c r="C21" s="381"/>
      <c r="D21" s="381"/>
      <c r="E21" s="381"/>
      <c r="F21" s="384"/>
      <c r="G21" s="381"/>
      <c r="J21" s="381"/>
      <c r="K21" s="381"/>
      <c r="L21" s="381"/>
    </row>
    <row r="22" spans="1:12" x14ac:dyDescent="0.2">
      <c r="A22" s="381"/>
      <c r="B22" s="381"/>
      <c r="C22" s="381"/>
      <c r="D22" s="381"/>
      <c r="F22" s="381"/>
      <c r="G22" s="384"/>
      <c r="J22" s="381"/>
      <c r="K22" s="381"/>
      <c r="L22" s="381"/>
    </row>
    <row r="23" spans="1:12" x14ac:dyDescent="0.2">
      <c r="A23" s="381"/>
      <c r="B23" s="385"/>
      <c r="C23" s="381"/>
      <c r="D23" s="381"/>
      <c r="E23" s="381"/>
      <c r="F23" s="384"/>
      <c r="G23" s="381"/>
      <c r="J23" s="381"/>
      <c r="K23" s="381"/>
      <c r="L23" s="381"/>
    </row>
    <row r="24" spans="1:12" x14ac:dyDescent="0.2">
      <c r="A24" s="380"/>
      <c r="B24" s="380"/>
      <c r="C24" s="380"/>
      <c r="D24" s="380"/>
      <c r="E24" s="380"/>
      <c r="F24" s="380"/>
      <c r="G24" s="380"/>
      <c r="J24" s="380"/>
      <c r="K24" s="380"/>
      <c r="L24" s="380"/>
    </row>
    <row r="25" spans="1:12" x14ac:dyDescent="0.2">
      <c r="A25" s="380"/>
      <c r="B25" s="380"/>
      <c r="C25" s="380"/>
      <c r="D25" s="380"/>
      <c r="E25" s="380"/>
      <c r="F25" s="380"/>
      <c r="G25" s="380"/>
      <c r="J25" s="380"/>
      <c r="K25" s="380"/>
      <c r="L25" s="380"/>
    </row>
    <row r="26" spans="1:12" x14ac:dyDescent="0.2">
      <c r="A26" s="380"/>
      <c r="B26" s="380"/>
      <c r="C26" s="380"/>
      <c r="D26" s="380"/>
      <c r="E26" s="380"/>
      <c r="F26" s="380"/>
      <c r="G26" s="380"/>
      <c r="J26" s="380"/>
      <c r="K26" s="380"/>
      <c r="L26" s="380"/>
    </row>
    <row r="27" spans="1:12" ht="15" x14ac:dyDescent="0.25">
      <c r="A27" s="380"/>
      <c r="B27" s="386"/>
      <c r="C27" s="386"/>
      <c r="D27" s="330"/>
      <c r="E27" s="330"/>
      <c r="F27" s="330"/>
      <c r="G27" s="330"/>
      <c r="J27" s="380"/>
      <c r="K27" s="380"/>
      <c r="L27" s="380"/>
    </row>
    <row r="28" spans="1:12" x14ac:dyDescent="0.2">
      <c r="A28" s="380"/>
      <c r="B28" s="331"/>
      <c r="C28" s="331"/>
      <c r="D28" s="331"/>
      <c r="E28" s="331"/>
      <c r="F28" s="331"/>
      <c r="G28" s="331"/>
      <c r="J28" s="380"/>
      <c r="K28" s="380"/>
      <c r="L28" s="380"/>
    </row>
    <row r="29" spans="1:12" ht="15.75" x14ac:dyDescent="0.25">
      <c r="A29" s="380"/>
      <c r="B29" s="1027" t="s">
        <v>2478</v>
      </c>
      <c r="C29" s="1027"/>
      <c r="D29" s="818"/>
      <c r="E29" s="818"/>
      <c r="F29" s="1027" t="s">
        <v>2482</v>
      </c>
      <c r="G29" s="1027"/>
      <c r="H29" s="1027"/>
      <c r="I29" s="1027"/>
      <c r="J29" s="380"/>
      <c r="K29" s="380"/>
      <c r="L29" s="380"/>
    </row>
    <row r="30" spans="1:12" ht="15" x14ac:dyDescent="0.25">
      <c r="A30" s="380"/>
      <c r="B30" s="1028" t="s">
        <v>2402</v>
      </c>
      <c r="C30" s="1028"/>
      <c r="D30" s="380"/>
      <c r="E30" s="380"/>
      <c r="F30" s="1028" t="s">
        <v>2480</v>
      </c>
      <c r="G30" s="1028"/>
      <c r="H30" s="1028"/>
      <c r="I30" s="1028"/>
      <c r="J30" s="380"/>
      <c r="K30" s="380"/>
      <c r="L30" s="380"/>
    </row>
    <row r="31" spans="1:12" x14ac:dyDescent="0.2">
      <c r="A31" s="380"/>
      <c r="B31" s="380"/>
      <c r="C31" s="380"/>
      <c r="D31" s="380"/>
      <c r="E31" s="380"/>
      <c r="F31" s="380"/>
      <c r="G31" s="380"/>
      <c r="J31" s="380"/>
      <c r="K31" s="380"/>
      <c r="L31" s="380"/>
    </row>
    <row r="32" spans="1:12" x14ac:dyDescent="0.2">
      <c r="A32" s="380"/>
      <c r="B32" s="380"/>
      <c r="C32" s="380"/>
      <c r="D32" s="380"/>
      <c r="E32" s="380"/>
      <c r="F32" s="380"/>
      <c r="G32" s="380"/>
      <c r="J32" s="380"/>
      <c r="K32" s="380"/>
      <c r="L32" s="380"/>
    </row>
    <row r="33" spans="1:12" x14ac:dyDescent="0.2">
      <c r="A33" s="380"/>
      <c r="B33" s="380"/>
      <c r="C33" s="380"/>
      <c r="D33" s="380"/>
      <c r="E33" s="380"/>
      <c r="F33" s="380"/>
      <c r="G33" s="380"/>
      <c r="J33" s="380"/>
      <c r="K33" s="380"/>
      <c r="L33" s="380"/>
    </row>
  </sheetData>
  <mergeCells count="22">
    <mergeCell ref="G13:G14"/>
    <mergeCell ref="A19:C19"/>
    <mergeCell ref="B16:C16"/>
    <mergeCell ref="B17:C17"/>
    <mergeCell ref="B18:C18"/>
    <mergeCell ref="B15:C15"/>
    <mergeCell ref="F29:I29"/>
    <mergeCell ref="B29:C29"/>
    <mergeCell ref="B30:C30"/>
    <mergeCell ref="F30:I30"/>
    <mergeCell ref="A1:L1"/>
    <mergeCell ref="H13:I13"/>
    <mergeCell ref="H12:I12"/>
    <mergeCell ref="J12:L12"/>
    <mergeCell ref="F12:G12"/>
    <mergeCell ref="A10:L10"/>
    <mergeCell ref="A12:C12"/>
    <mergeCell ref="B13:C14"/>
    <mergeCell ref="A13:A14"/>
    <mergeCell ref="D12:D14"/>
    <mergeCell ref="E12:E14"/>
    <mergeCell ref="F13:F14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92D050"/>
    <pageSetUpPr fitToPage="1"/>
  </sheetPr>
  <dimension ref="A1:D12"/>
  <sheetViews>
    <sheetView workbookViewId="0">
      <selection activeCell="A5" sqref="A5"/>
    </sheetView>
  </sheetViews>
  <sheetFormatPr baseColWidth="10" defaultRowHeight="14.25" x14ac:dyDescent="0.2"/>
  <cols>
    <col min="1" max="1" width="16.42578125" style="249" customWidth="1"/>
    <col min="2" max="2" width="101.42578125" style="249" customWidth="1"/>
    <col min="3" max="3" width="15.42578125" style="249" customWidth="1"/>
    <col min="4" max="4" width="14.7109375" style="249" customWidth="1"/>
    <col min="5" max="254" width="11.42578125" style="8"/>
    <col min="255" max="255" width="12.42578125" style="8" customWidth="1"/>
    <col min="256" max="256" width="32" style="8" customWidth="1"/>
    <col min="257" max="257" width="15.42578125" style="8" customWidth="1"/>
    <col min="258" max="258" width="21.28515625" style="8" customWidth="1"/>
    <col min="259" max="259" width="13.42578125" style="8" customWidth="1"/>
    <col min="260" max="260" width="14.7109375" style="8" customWidth="1"/>
    <col min="261" max="510" width="11.42578125" style="8"/>
    <col min="511" max="511" width="12.42578125" style="8" customWidth="1"/>
    <col min="512" max="512" width="32" style="8" customWidth="1"/>
    <col min="513" max="513" width="15.42578125" style="8" customWidth="1"/>
    <col min="514" max="514" width="21.28515625" style="8" customWidth="1"/>
    <col min="515" max="515" width="13.42578125" style="8" customWidth="1"/>
    <col min="516" max="516" width="14.7109375" style="8" customWidth="1"/>
    <col min="517" max="766" width="11.42578125" style="8"/>
    <col min="767" max="767" width="12.42578125" style="8" customWidth="1"/>
    <col min="768" max="768" width="32" style="8" customWidth="1"/>
    <col min="769" max="769" width="15.42578125" style="8" customWidth="1"/>
    <col min="770" max="770" width="21.28515625" style="8" customWidth="1"/>
    <col min="771" max="771" width="13.42578125" style="8" customWidth="1"/>
    <col min="772" max="772" width="14.7109375" style="8" customWidth="1"/>
    <col min="773" max="1022" width="11.42578125" style="8"/>
    <col min="1023" max="1023" width="12.42578125" style="8" customWidth="1"/>
    <col min="1024" max="1024" width="32" style="8" customWidth="1"/>
    <col min="1025" max="1025" width="15.42578125" style="8" customWidth="1"/>
    <col min="1026" max="1026" width="21.28515625" style="8" customWidth="1"/>
    <col min="1027" max="1027" width="13.42578125" style="8" customWidth="1"/>
    <col min="1028" max="1028" width="14.7109375" style="8" customWidth="1"/>
    <col min="1029" max="1278" width="11.42578125" style="8"/>
    <col min="1279" max="1279" width="12.42578125" style="8" customWidth="1"/>
    <col min="1280" max="1280" width="32" style="8" customWidth="1"/>
    <col min="1281" max="1281" width="15.42578125" style="8" customWidth="1"/>
    <col min="1282" max="1282" width="21.28515625" style="8" customWidth="1"/>
    <col min="1283" max="1283" width="13.42578125" style="8" customWidth="1"/>
    <col min="1284" max="1284" width="14.7109375" style="8" customWidth="1"/>
    <col min="1285" max="1534" width="11.42578125" style="8"/>
    <col min="1535" max="1535" width="12.42578125" style="8" customWidth="1"/>
    <col min="1536" max="1536" width="32" style="8" customWidth="1"/>
    <col min="1537" max="1537" width="15.42578125" style="8" customWidth="1"/>
    <col min="1538" max="1538" width="21.28515625" style="8" customWidth="1"/>
    <col min="1539" max="1539" width="13.42578125" style="8" customWidth="1"/>
    <col min="1540" max="1540" width="14.7109375" style="8" customWidth="1"/>
    <col min="1541" max="1790" width="11.42578125" style="8"/>
    <col min="1791" max="1791" width="12.42578125" style="8" customWidth="1"/>
    <col min="1792" max="1792" width="32" style="8" customWidth="1"/>
    <col min="1793" max="1793" width="15.42578125" style="8" customWidth="1"/>
    <col min="1794" max="1794" width="21.28515625" style="8" customWidth="1"/>
    <col min="1795" max="1795" width="13.42578125" style="8" customWidth="1"/>
    <col min="1796" max="1796" width="14.7109375" style="8" customWidth="1"/>
    <col min="1797" max="2046" width="11.42578125" style="8"/>
    <col min="2047" max="2047" width="12.42578125" style="8" customWidth="1"/>
    <col min="2048" max="2048" width="32" style="8" customWidth="1"/>
    <col min="2049" max="2049" width="15.42578125" style="8" customWidth="1"/>
    <col min="2050" max="2050" width="21.28515625" style="8" customWidth="1"/>
    <col min="2051" max="2051" width="13.42578125" style="8" customWidth="1"/>
    <col min="2052" max="2052" width="14.7109375" style="8" customWidth="1"/>
    <col min="2053" max="2302" width="11.42578125" style="8"/>
    <col min="2303" max="2303" width="12.42578125" style="8" customWidth="1"/>
    <col min="2304" max="2304" width="32" style="8" customWidth="1"/>
    <col min="2305" max="2305" width="15.42578125" style="8" customWidth="1"/>
    <col min="2306" max="2306" width="21.28515625" style="8" customWidth="1"/>
    <col min="2307" max="2307" width="13.42578125" style="8" customWidth="1"/>
    <col min="2308" max="2308" width="14.7109375" style="8" customWidth="1"/>
    <col min="2309" max="2558" width="11.42578125" style="8"/>
    <col min="2559" max="2559" width="12.42578125" style="8" customWidth="1"/>
    <col min="2560" max="2560" width="32" style="8" customWidth="1"/>
    <col min="2561" max="2561" width="15.42578125" style="8" customWidth="1"/>
    <col min="2562" max="2562" width="21.28515625" style="8" customWidth="1"/>
    <col min="2563" max="2563" width="13.42578125" style="8" customWidth="1"/>
    <col min="2564" max="2564" width="14.7109375" style="8" customWidth="1"/>
    <col min="2565" max="2814" width="11.42578125" style="8"/>
    <col min="2815" max="2815" width="12.42578125" style="8" customWidth="1"/>
    <col min="2816" max="2816" width="32" style="8" customWidth="1"/>
    <col min="2817" max="2817" width="15.42578125" style="8" customWidth="1"/>
    <col min="2818" max="2818" width="21.28515625" style="8" customWidth="1"/>
    <col min="2819" max="2819" width="13.42578125" style="8" customWidth="1"/>
    <col min="2820" max="2820" width="14.7109375" style="8" customWidth="1"/>
    <col min="2821" max="3070" width="11.42578125" style="8"/>
    <col min="3071" max="3071" width="12.42578125" style="8" customWidth="1"/>
    <col min="3072" max="3072" width="32" style="8" customWidth="1"/>
    <col min="3073" max="3073" width="15.42578125" style="8" customWidth="1"/>
    <col min="3074" max="3074" width="21.28515625" style="8" customWidth="1"/>
    <col min="3075" max="3075" width="13.42578125" style="8" customWidth="1"/>
    <col min="3076" max="3076" width="14.7109375" style="8" customWidth="1"/>
    <col min="3077" max="3326" width="11.42578125" style="8"/>
    <col min="3327" max="3327" width="12.42578125" style="8" customWidth="1"/>
    <col min="3328" max="3328" width="32" style="8" customWidth="1"/>
    <col min="3329" max="3329" width="15.42578125" style="8" customWidth="1"/>
    <col min="3330" max="3330" width="21.28515625" style="8" customWidth="1"/>
    <col min="3331" max="3331" width="13.42578125" style="8" customWidth="1"/>
    <col min="3332" max="3332" width="14.7109375" style="8" customWidth="1"/>
    <col min="3333" max="3582" width="11.42578125" style="8"/>
    <col min="3583" max="3583" width="12.42578125" style="8" customWidth="1"/>
    <col min="3584" max="3584" width="32" style="8" customWidth="1"/>
    <col min="3585" max="3585" width="15.42578125" style="8" customWidth="1"/>
    <col min="3586" max="3586" width="21.28515625" style="8" customWidth="1"/>
    <col min="3587" max="3587" width="13.42578125" style="8" customWidth="1"/>
    <col min="3588" max="3588" width="14.7109375" style="8" customWidth="1"/>
    <col min="3589" max="3838" width="11.42578125" style="8"/>
    <col min="3839" max="3839" width="12.42578125" style="8" customWidth="1"/>
    <col min="3840" max="3840" width="32" style="8" customWidth="1"/>
    <col min="3841" max="3841" width="15.42578125" style="8" customWidth="1"/>
    <col min="3842" max="3842" width="21.28515625" style="8" customWidth="1"/>
    <col min="3843" max="3843" width="13.42578125" style="8" customWidth="1"/>
    <col min="3844" max="3844" width="14.7109375" style="8" customWidth="1"/>
    <col min="3845" max="4094" width="11.42578125" style="8"/>
    <col min="4095" max="4095" width="12.42578125" style="8" customWidth="1"/>
    <col min="4096" max="4096" width="32" style="8" customWidth="1"/>
    <col min="4097" max="4097" width="15.42578125" style="8" customWidth="1"/>
    <col min="4098" max="4098" width="21.28515625" style="8" customWidth="1"/>
    <col min="4099" max="4099" width="13.42578125" style="8" customWidth="1"/>
    <col min="4100" max="4100" width="14.7109375" style="8" customWidth="1"/>
    <col min="4101" max="4350" width="11.42578125" style="8"/>
    <col min="4351" max="4351" width="12.42578125" style="8" customWidth="1"/>
    <col min="4352" max="4352" width="32" style="8" customWidth="1"/>
    <col min="4353" max="4353" width="15.42578125" style="8" customWidth="1"/>
    <col min="4354" max="4354" width="21.28515625" style="8" customWidth="1"/>
    <col min="4355" max="4355" width="13.42578125" style="8" customWidth="1"/>
    <col min="4356" max="4356" width="14.7109375" style="8" customWidth="1"/>
    <col min="4357" max="4606" width="11.42578125" style="8"/>
    <col min="4607" max="4607" width="12.42578125" style="8" customWidth="1"/>
    <col min="4608" max="4608" width="32" style="8" customWidth="1"/>
    <col min="4609" max="4609" width="15.42578125" style="8" customWidth="1"/>
    <col min="4610" max="4610" width="21.28515625" style="8" customWidth="1"/>
    <col min="4611" max="4611" width="13.42578125" style="8" customWidth="1"/>
    <col min="4612" max="4612" width="14.7109375" style="8" customWidth="1"/>
    <col min="4613" max="4862" width="11.42578125" style="8"/>
    <col min="4863" max="4863" width="12.42578125" style="8" customWidth="1"/>
    <col min="4864" max="4864" width="32" style="8" customWidth="1"/>
    <col min="4865" max="4865" width="15.42578125" style="8" customWidth="1"/>
    <col min="4866" max="4866" width="21.28515625" style="8" customWidth="1"/>
    <col min="4867" max="4867" width="13.42578125" style="8" customWidth="1"/>
    <col min="4868" max="4868" width="14.7109375" style="8" customWidth="1"/>
    <col min="4869" max="5118" width="11.42578125" style="8"/>
    <col min="5119" max="5119" width="12.42578125" style="8" customWidth="1"/>
    <col min="5120" max="5120" width="32" style="8" customWidth="1"/>
    <col min="5121" max="5121" width="15.42578125" style="8" customWidth="1"/>
    <col min="5122" max="5122" width="21.28515625" style="8" customWidth="1"/>
    <col min="5123" max="5123" width="13.42578125" style="8" customWidth="1"/>
    <col min="5124" max="5124" width="14.7109375" style="8" customWidth="1"/>
    <col min="5125" max="5374" width="11.42578125" style="8"/>
    <col min="5375" max="5375" width="12.42578125" style="8" customWidth="1"/>
    <col min="5376" max="5376" width="32" style="8" customWidth="1"/>
    <col min="5377" max="5377" width="15.42578125" style="8" customWidth="1"/>
    <col min="5378" max="5378" width="21.28515625" style="8" customWidth="1"/>
    <col min="5379" max="5379" width="13.42578125" style="8" customWidth="1"/>
    <col min="5380" max="5380" width="14.7109375" style="8" customWidth="1"/>
    <col min="5381" max="5630" width="11.42578125" style="8"/>
    <col min="5631" max="5631" width="12.42578125" style="8" customWidth="1"/>
    <col min="5632" max="5632" width="32" style="8" customWidth="1"/>
    <col min="5633" max="5633" width="15.42578125" style="8" customWidth="1"/>
    <col min="5634" max="5634" width="21.28515625" style="8" customWidth="1"/>
    <col min="5635" max="5635" width="13.42578125" style="8" customWidth="1"/>
    <col min="5636" max="5636" width="14.7109375" style="8" customWidth="1"/>
    <col min="5637" max="5886" width="11.42578125" style="8"/>
    <col min="5887" max="5887" width="12.42578125" style="8" customWidth="1"/>
    <col min="5888" max="5888" width="32" style="8" customWidth="1"/>
    <col min="5889" max="5889" width="15.42578125" style="8" customWidth="1"/>
    <col min="5890" max="5890" width="21.28515625" style="8" customWidth="1"/>
    <col min="5891" max="5891" width="13.42578125" style="8" customWidth="1"/>
    <col min="5892" max="5892" width="14.7109375" style="8" customWidth="1"/>
    <col min="5893" max="6142" width="11.42578125" style="8"/>
    <col min="6143" max="6143" width="12.42578125" style="8" customWidth="1"/>
    <col min="6144" max="6144" width="32" style="8" customWidth="1"/>
    <col min="6145" max="6145" width="15.42578125" style="8" customWidth="1"/>
    <col min="6146" max="6146" width="21.28515625" style="8" customWidth="1"/>
    <col min="6147" max="6147" width="13.42578125" style="8" customWidth="1"/>
    <col min="6148" max="6148" width="14.7109375" style="8" customWidth="1"/>
    <col min="6149" max="6398" width="11.42578125" style="8"/>
    <col min="6399" max="6399" width="12.42578125" style="8" customWidth="1"/>
    <col min="6400" max="6400" width="32" style="8" customWidth="1"/>
    <col min="6401" max="6401" width="15.42578125" style="8" customWidth="1"/>
    <col min="6402" max="6402" width="21.28515625" style="8" customWidth="1"/>
    <col min="6403" max="6403" width="13.42578125" style="8" customWidth="1"/>
    <col min="6404" max="6404" width="14.7109375" style="8" customWidth="1"/>
    <col min="6405" max="6654" width="11.42578125" style="8"/>
    <col min="6655" max="6655" width="12.42578125" style="8" customWidth="1"/>
    <col min="6656" max="6656" width="32" style="8" customWidth="1"/>
    <col min="6657" max="6657" width="15.42578125" style="8" customWidth="1"/>
    <col min="6658" max="6658" width="21.28515625" style="8" customWidth="1"/>
    <col min="6659" max="6659" width="13.42578125" style="8" customWidth="1"/>
    <col min="6660" max="6660" width="14.7109375" style="8" customWidth="1"/>
    <col min="6661" max="6910" width="11.42578125" style="8"/>
    <col min="6911" max="6911" width="12.42578125" style="8" customWidth="1"/>
    <col min="6912" max="6912" width="32" style="8" customWidth="1"/>
    <col min="6913" max="6913" width="15.42578125" style="8" customWidth="1"/>
    <col min="6914" max="6914" width="21.28515625" style="8" customWidth="1"/>
    <col min="6915" max="6915" width="13.42578125" style="8" customWidth="1"/>
    <col min="6916" max="6916" width="14.7109375" style="8" customWidth="1"/>
    <col min="6917" max="7166" width="11.42578125" style="8"/>
    <col min="7167" max="7167" width="12.42578125" style="8" customWidth="1"/>
    <col min="7168" max="7168" width="32" style="8" customWidth="1"/>
    <col min="7169" max="7169" width="15.42578125" style="8" customWidth="1"/>
    <col min="7170" max="7170" width="21.28515625" style="8" customWidth="1"/>
    <col min="7171" max="7171" width="13.42578125" style="8" customWidth="1"/>
    <col min="7172" max="7172" width="14.7109375" style="8" customWidth="1"/>
    <col min="7173" max="7422" width="11.42578125" style="8"/>
    <col min="7423" max="7423" width="12.42578125" style="8" customWidth="1"/>
    <col min="7424" max="7424" width="32" style="8" customWidth="1"/>
    <col min="7425" max="7425" width="15.42578125" style="8" customWidth="1"/>
    <col min="7426" max="7426" width="21.28515625" style="8" customWidth="1"/>
    <col min="7427" max="7427" width="13.42578125" style="8" customWidth="1"/>
    <col min="7428" max="7428" width="14.7109375" style="8" customWidth="1"/>
    <col min="7429" max="7678" width="11.42578125" style="8"/>
    <col min="7679" max="7679" width="12.42578125" style="8" customWidth="1"/>
    <col min="7680" max="7680" width="32" style="8" customWidth="1"/>
    <col min="7681" max="7681" width="15.42578125" style="8" customWidth="1"/>
    <col min="7682" max="7682" width="21.28515625" style="8" customWidth="1"/>
    <col min="7683" max="7683" width="13.42578125" style="8" customWidth="1"/>
    <col min="7684" max="7684" width="14.7109375" style="8" customWidth="1"/>
    <col min="7685" max="7934" width="11.42578125" style="8"/>
    <col min="7935" max="7935" width="12.42578125" style="8" customWidth="1"/>
    <col min="7936" max="7936" width="32" style="8" customWidth="1"/>
    <col min="7937" max="7937" width="15.42578125" style="8" customWidth="1"/>
    <col min="7938" max="7938" width="21.28515625" style="8" customWidth="1"/>
    <col min="7939" max="7939" width="13.42578125" style="8" customWidth="1"/>
    <col min="7940" max="7940" width="14.7109375" style="8" customWidth="1"/>
    <col min="7941" max="8190" width="11.42578125" style="8"/>
    <col min="8191" max="8191" width="12.42578125" style="8" customWidth="1"/>
    <col min="8192" max="8192" width="32" style="8" customWidth="1"/>
    <col min="8193" max="8193" width="15.42578125" style="8" customWidth="1"/>
    <col min="8194" max="8194" width="21.28515625" style="8" customWidth="1"/>
    <col min="8195" max="8195" width="13.42578125" style="8" customWidth="1"/>
    <col min="8196" max="8196" width="14.7109375" style="8" customWidth="1"/>
    <col min="8197" max="8446" width="11.42578125" style="8"/>
    <col min="8447" max="8447" width="12.42578125" style="8" customWidth="1"/>
    <col min="8448" max="8448" width="32" style="8" customWidth="1"/>
    <col min="8449" max="8449" width="15.42578125" style="8" customWidth="1"/>
    <col min="8450" max="8450" width="21.28515625" style="8" customWidth="1"/>
    <col min="8451" max="8451" width="13.42578125" style="8" customWidth="1"/>
    <col min="8452" max="8452" width="14.7109375" style="8" customWidth="1"/>
    <col min="8453" max="8702" width="11.42578125" style="8"/>
    <col min="8703" max="8703" width="12.42578125" style="8" customWidth="1"/>
    <col min="8704" max="8704" width="32" style="8" customWidth="1"/>
    <col min="8705" max="8705" width="15.42578125" style="8" customWidth="1"/>
    <col min="8706" max="8706" width="21.28515625" style="8" customWidth="1"/>
    <col min="8707" max="8707" width="13.42578125" style="8" customWidth="1"/>
    <col min="8708" max="8708" width="14.7109375" style="8" customWidth="1"/>
    <col min="8709" max="8958" width="11.42578125" style="8"/>
    <col min="8959" max="8959" width="12.42578125" style="8" customWidth="1"/>
    <col min="8960" max="8960" width="32" style="8" customWidth="1"/>
    <col min="8961" max="8961" width="15.42578125" style="8" customWidth="1"/>
    <col min="8962" max="8962" width="21.28515625" style="8" customWidth="1"/>
    <col min="8963" max="8963" width="13.42578125" style="8" customWidth="1"/>
    <col min="8964" max="8964" width="14.7109375" style="8" customWidth="1"/>
    <col min="8965" max="9214" width="11.42578125" style="8"/>
    <col min="9215" max="9215" width="12.42578125" style="8" customWidth="1"/>
    <col min="9216" max="9216" width="32" style="8" customWidth="1"/>
    <col min="9217" max="9217" width="15.42578125" style="8" customWidth="1"/>
    <col min="9218" max="9218" width="21.28515625" style="8" customWidth="1"/>
    <col min="9219" max="9219" width="13.42578125" style="8" customWidth="1"/>
    <col min="9220" max="9220" width="14.7109375" style="8" customWidth="1"/>
    <col min="9221" max="9470" width="11.42578125" style="8"/>
    <col min="9471" max="9471" width="12.42578125" style="8" customWidth="1"/>
    <col min="9472" max="9472" width="32" style="8" customWidth="1"/>
    <col min="9473" max="9473" width="15.42578125" style="8" customWidth="1"/>
    <col min="9474" max="9474" width="21.28515625" style="8" customWidth="1"/>
    <col min="9475" max="9475" width="13.42578125" style="8" customWidth="1"/>
    <col min="9476" max="9476" width="14.7109375" style="8" customWidth="1"/>
    <col min="9477" max="9726" width="11.42578125" style="8"/>
    <col min="9727" max="9727" width="12.42578125" style="8" customWidth="1"/>
    <col min="9728" max="9728" width="32" style="8" customWidth="1"/>
    <col min="9729" max="9729" width="15.42578125" style="8" customWidth="1"/>
    <col min="9730" max="9730" width="21.28515625" style="8" customWidth="1"/>
    <col min="9731" max="9731" width="13.42578125" style="8" customWidth="1"/>
    <col min="9732" max="9732" width="14.7109375" style="8" customWidth="1"/>
    <col min="9733" max="9982" width="11.42578125" style="8"/>
    <col min="9983" max="9983" width="12.42578125" style="8" customWidth="1"/>
    <col min="9984" max="9984" width="32" style="8" customWidth="1"/>
    <col min="9985" max="9985" width="15.42578125" style="8" customWidth="1"/>
    <col min="9986" max="9986" width="21.28515625" style="8" customWidth="1"/>
    <col min="9987" max="9987" width="13.42578125" style="8" customWidth="1"/>
    <col min="9988" max="9988" width="14.7109375" style="8" customWidth="1"/>
    <col min="9989" max="10238" width="11.42578125" style="8"/>
    <col min="10239" max="10239" width="12.42578125" style="8" customWidth="1"/>
    <col min="10240" max="10240" width="32" style="8" customWidth="1"/>
    <col min="10241" max="10241" width="15.42578125" style="8" customWidth="1"/>
    <col min="10242" max="10242" width="21.28515625" style="8" customWidth="1"/>
    <col min="10243" max="10243" width="13.42578125" style="8" customWidth="1"/>
    <col min="10244" max="10244" width="14.7109375" style="8" customWidth="1"/>
    <col min="10245" max="10494" width="11.42578125" style="8"/>
    <col min="10495" max="10495" width="12.42578125" style="8" customWidth="1"/>
    <col min="10496" max="10496" width="32" style="8" customWidth="1"/>
    <col min="10497" max="10497" width="15.42578125" style="8" customWidth="1"/>
    <col min="10498" max="10498" width="21.28515625" style="8" customWidth="1"/>
    <col min="10499" max="10499" width="13.42578125" style="8" customWidth="1"/>
    <col min="10500" max="10500" width="14.7109375" style="8" customWidth="1"/>
    <col min="10501" max="10750" width="11.42578125" style="8"/>
    <col min="10751" max="10751" width="12.42578125" style="8" customWidth="1"/>
    <col min="10752" max="10752" width="32" style="8" customWidth="1"/>
    <col min="10753" max="10753" width="15.42578125" style="8" customWidth="1"/>
    <col min="10754" max="10754" width="21.28515625" style="8" customWidth="1"/>
    <col min="10755" max="10755" width="13.42578125" style="8" customWidth="1"/>
    <col min="10756" max="10756" width="14.7109375" style="8" customWidth="1"/>
    <col min="10757" max="11006" width="11.42578125" style="8"/>
    <col min="11007" max="11007" width="12.42578125" style="8" customWidth="1"/>
    <col min="11008" max="11008" width="32" style="8" customWidth="1"/>
    <col min="11009" max="11009" width="15.42578125" style="8" customWidth="1"/>
    <col min="11010" max="11010" width="21.28515625" style="8" customWidth="1"/>
    <col min="11011" max="11011" width="13.42578125" style="8" customWidth="1"/>
    <col min="11012" max="11012" width="14.7109375" style="8" customWidth="1"/>
    <col min="11013" max="11262" width="11.42578125" style="8"/>
    <col min="11263" max="11263" width="12.42578125" style="8" customWidth="1"/>
    <col min="11264" max="11264" width="32" style="8" customWidth="1"/>
    <col min="11265" max="11265" width="15.42578125" style="8" customWidth="1"/>
    <col min="11266" max="11266" width="21.28515625" style="8" customWidth="1"/>
    <col min="11267" max="11267" width="13.42578125" style="8" customWidth="1"/>
    <col min="11268" max="11268" width="14.7109375" style="8" customWidth="1"/>
    <col min="11269" max="11518" width="11.42578125" style="8"/>
    <col min="11519" max="11519" width="12.42578125" style="8" customWidth="1"/>
    <col min="11520" max="11520" width="32" style="8" customWidth="1"/>
    <col min="11521" max="11521" width="15.42578125" style="8" customWidth="1"/>
    <col min="11522" max="11522" width="21.28515625" style="8" customWidth="1"/>
    <col min="11523" max="11523" width="13.42578125" style="8" customWidth="1"/>
    <col min="11524" max="11524" width="14.7109375" style="8" customWidth="1"/>
    <col min="11525" max="11774" width="11.42578125" style="8"/>
    <col min="11775" max="11775" width="12.42578125" style="8" customWidth="1"/>
    <col min="11776" max="11776" width="32" style="8" customWidth="1"/>
    <col min="11777" max="11777" width="15.42578125" style="8" customWidth="1"/>
    <col min="11778" max="11778" width="21.28515625" style="8" customWidth="1"/>
    <col min="11779" max="11779" width="13.42578125" style="8" customWidth="1"/>
    <col min="11780" max="11780" width="14.7109375" style="8" customWidth="1"/>
    <col min="11781" max="12030" width="11.42578125" style="8"/>
    <col min="12031" max="12031" width="12.42578125" style="8" customWidth="1"/>
    <col min="12032" max="12032" width="32" style="8" customWidth="1"/>
    <col min="12033" max="12033" width="15.42578125" style="8" customWidth="1"/>
    <col min="12034" max="12034" width="21.28515625" style="8" customWidth="1"/>
    <col min="12035" max="12035" width="13.42578125" style="8" customWidth="1"/>
    <col min="12036" max="12036" width="14.7109375" style="8" customWidth="1"/>
    <col min="12037" max="12286" width="11.42578125" style="8"/>
    <col min="12287" max="12287" width="12.42578125" style="8" customWidth="1"/>
    <col min="12288" max="12288" width="32" style="8" customWidth="1"/>
    <col min="12289" max="12289" width="15.42578125" style="8" customWidth="1"/>
    <col min="12290" max="12290" width="21.28515625" style="8" customWidth="1"/>
    <col min="12291" max="12291" width="13.42578125" style="8" customWidth="1"/>
    <col min="12292" max="12292" width="14.7109375" style="8" customWidth="1"/>
    <col min="12293" max="12542" width="11.42578125" style="8"/>
    <col min="12543" max="12543" width="12.42578125" style="8" customWidth="1"/>
    <col min="12544" max="12544" width="32" style="8" customWidth="1"/>
    <col min="12545" max="12545" width="15.42578125" style="8" customWidth="1"/>
    <col min="12546" max="12546" width="21.28515625" style="8" customWidth="1"/>
    <col min="12547" max="12547" width="13.42578125" style="8" customWidth="1"/>
    <col min="12548" max="12548" width="14.7109375" style="8" customWidth="1"/>
    <col min="12549" max="12798" width="11.42578125" style="8"/>
    <col min="12799" max="12799" width="12.42578125" style="8" customWidth="1"/>
    <col min="12800" max="12800" width="32" style="8" customWidth="1"/>
    <col min="12801" max="12801" width="15.42578125" style="8" customWidth="1"/>
    <col min="12802" max="12802" width="21.28515625" style="8" customWidth="1"/>
    <col min="12803" max="12803" width="13.42578125" style="8" customWidth="1"/>
    <col min="12804" max="12804" width="14.7109375" style="8" customWidth="1"/>
    <col min="12805" max="13054" width="11.42578125" style="8"/>
    <col min="13055" max="13055" width="12.42578125" style="8" customWidth="1"/>
    <col min="13056" max="13056" width="32" style="8" customWidth="1"/>
    <col min="13057" max="13057" width="15.42578125" style="8" customWidth="1"/>
    <col min="13058" max="13058" width="21.28515625" style="8" customWidth="1"/>
    <col min="13059" max="13059" width="13.42578125" style="8" customWidth="1"/>
    <col min="13060" max="13060" width="14.7109375" style="8" customWidth="1"/>
    <col min="13061" max="13310" width="11.42578125" style="8"/>
    <col min="13311" max="13311" width="12.42578125" style="8" customWidth="1"/>
    <col min="13312" max="13312" width="32" style="8" customWidth="1"/>
    <col min="13313" max="13313" width="15.42578125" style="8" customWidth="1"/>
    <col min="13314" max="13314" width="21.28515625" style="8" customWidth="1"/>
    <col min="13315" max="13315" width="13.42578125" style="8" customWidth="1"/>
    <col min="13316" max="13316" width="14.7109375" style="8" customWidth="1"/>
    <col min="13317" max="13566" width="11.42578125" style="8"/>
    <col min="13567" max="13567" width="12.42578125" style="8" customWidth="1"/>
    <col min="13568" max="13568" width="32" style="8" customWidth="1"/>
    <col min="13569" max="13569" width="15.42578125" style="8" customWidth="1"/>
    <col min="13570" max="13570" width="21.28515625" style="8" customWidth="1"/>
    <col min="13571" max="13571" width="13.42578125" style="8" customWidth="1"/>
    <col min="13572" max="13572" width="14.7109375" style="8" customWidth="1"/>
    <col min="13573" max="13822" width="11.42578125" style="8"/>
    <col min="13823" max="13823" width="12.42578125" style="8" customWidth="1"/>
    <col min="13824" max="13824" width="32" style="8" customWidth="1"/>
    <col min="13825" max="13825" width="15.42578125" style="8" customWidth="1"/>
    <col min="13826" max="13826" width="21.28515625" style="8" customWidth="1"/>
    <col min="13827" max="13827" width="13.42578125" style="8" customWidth="1"/>
    <col min="13828" max="13828" width="14.7109375" style="8" customWidth="1"/>
    <col min="13829" max="14078" width="11.42578125" style="8"/>
    <col min="14079" max="14079" width="12.42578125" style="8" customWidth="1"/>
    <col min="14080" max="14080" width="32" style="8" customWidth="1"/>
    <col min="14081" max="14081" width="15.42578125" style="8" customWidth="1"/>
    <col min="14082" max="14082" width="21.28515625" style="8" customWidth="1"/>
    <col min="14083" max="14083" width="13.42578125" style="8" customWidth="1"/>
    <col min="14084" max="14084" width="14.7109375" style="8" customWidth="1"/>
    <col min="14085" max="14334" width="11.42578125" style="8"/>
    <col min="14335" max="14335" width="12.42578125" style="8" customWidth="1"/>
    <col min="14336" max="14336" width="32" style="8" customWidth="1"/>
    <col min="14337" max="14337" width="15.42578125" style="8" customWidth="1"/>
    <col min="14338" max="14338" width="21.28515625" style="8" customWidth="1"/>
    <col min="14339" max="14339" width="13.42578125" style="8" customWidth="1"/>
    <col min="14340" max="14340" width="14.7109375" style="8" customWidth="1"/>
    <col min="14341" max="14590" width="11.42578125" style="8"/>
    <col min="14591" max="14591" width="12.42578125" style="8" customWidth="1"/>
    <col min="14592" max="14592" width="32" style="8" customWidth="1"/>
    <col min="14593" max="14593" width="15.42578125" style="8" customWidth="1"/>
    <col min="14594" max="14594" width="21.28515625" style="8" customWidth="1"/>
    <col min="14595" max="14595" width="13.42578125" style="8" customWidth="1"/>
    <col min="14596" max="14596" width="14.7109375" style="8" customWidth="1"/>
    <col min="14597" max="14846" width="11.42578125" style="8"/>
    <col min="14847" max="14847" width="12.42578125" style="8" customWidth="1"/>
    <col min="14848" max="14848" width="32" style="8" customWidth="1"/>
    <col min="14849" max="14849" width="15.42578125" style="8" customWidth="1"/>
    <col min="14850" max="14850" width="21.28515625" style="8" customWidth="1"/>
    <col min="14851" max="14851" width="13.42578125" style="8" customWidth="1"/>
    <col min="14852" max="14852" width="14.7109375" style="8" customWidth="1"/>
    <col min="14853" max="15102" width="11.42578125" style="8"/>
    <col min="15103" max="15103" width="12.42578125" style="8" customWidth="1"/>
    <col min="15104" max="15104" width="32" style="8" customWidth="1"/>
    <col min="15105" max="15105" width="15.42578125" style="8" customWidth="1"/>
    <col min="15106" max="15106" width="21.28515625" style="8" customWidth="1"/>
    <col min="15107" max="15107" width="13.42578125" style="8" customWidth="1"/>
    <col min="15108" max="15108" width="14.7109375" style="8" customWidth="1"/>
    <col min="15109" max="15358" width="11.42578125" style="8"/>
    <col min="15359" max="15359" width="12.42578125" style="8" customWidth="1"/>
    <col min="15360" max="15360" width="32" style="8" customWidth="1"/>
    <col min="15361" max="15361" width="15.42578125" style="8" customWidth="1"/>
    <col min="15362" max="15362" width="21.28515625" style="8" customWidth="1"/>
    <col min="15363" max="15363" width="13.42578125" style="8" customWidth="1"/>
    <col min="15364" max="15364" width="14.7109375" style="8" customWidth="1"/>
    <col min="15365" max="15614" width="11.42578125" style="8"/>
    <col min="15615" max="15615" width="12.42578125" style="8" customWidth="1"/>
    <col min="15616" max="15616" width="32" style="8" customWidth="1"/>
    <col min="15617" max="15617" width="15.42578125" style="8" customWidth="1"/>
    <col min="15618" max="15618" width="21.28515625" style="8" customWidth="1"/>
    <col min="15619" max="15619" width="13.42578125" style="8" customWidth="1"/>
    <col min="15620" max="15620" width="14.7109375" style="8" customWidth="1"/>
    <col min="15621" max="15870" width="11.42578125" style="8"/>
    <col min="15871" max="15871" width="12.42578125" style="8" customWidth="1"/>
    <col min="15872" max="15872" width="32" style="8" customWidth="1"/>
    <col min="15873" max="15873" width="15.42578125" style="8" customWidth="1"/>
    <col min="15874" max="15874" width="21.28515625" style="8" customWidth="1"/>
    <col min="15875" max="15875" width="13.42578125" style="8" customWidth="1"/>
    <col min="15876" max="15876" width="14.7109375" style="8" customWidth="1"/>
    <col min="15877" max="16126" width="11.42578125" style="8"/>
    <col min="16127" max="16127" width="12.42578125" style="8" customWidth="1"/>
    <col min="16128" max="16128" width="32" style="8" customWidth="1"/>
    <col min="16129" max="16129" width="15.42578125" style="8" customWidth="1"/>
    <col min="16130" max="16130" width="21.28515625" style="8" customWidth="1"/>
    <col min="16131" max="16131" width="13.42578125" style="8" customWidth="1"/>
    <col min="16132" max="16132" width="14.7109375" style="8" customWidth="1"/>
    <col min="16133" max="16384" width="11.42578125" style="8"/>
  </cols>
  <sheetData>
    <row r="1" spans="1:4" ht="15.75" x14ac:dyDescent="0.25">
      <c r="A1" s="950" t="s">
        <v>889</v>
      </c>
      <c r="B1" s="950"/>
      <c r="C1" s="950"/>
      <c r="D1" s="950"/>
    </row>
    <row r="2" spans="1:4" x14ac:dyDescent="0.2">
      <c r="A2" s="8"/>
      <c r="B2" s="8"/>
      <c r="C2" s="8"/>
      <c r="D2" s="8"/>
    </row>
    <row r="3" spans="1:4" ht="15.75" x14ac:dyDescent="0.2">
      <c r="A3" s="8"/>
      <c r="B3" s="8"/>
      <c r="C3" s="248" t="s">
        <v>892</v>
      </c>
      <c r="D3" s="8"/>
    </row>
    <row r="4" spans="1:4" ht="15.75" x14ac:dyDescent="0.2">
      <c r="A4" s="251" t="s">
        <v>2501</v>
      </c>
      <c r="B4" s="242"/>
      <c r="C4" s="244"/>
      <c r="D4" s="245"/>
    </row>
    <row r="5" spans="1:4" ht="15" x14ac:dyDescent="0.2">
      <c r="A5" s="251" t="s">
        <v>2405</v>
      </c>
      <c r="B5" s="246"/>
      <c r="C5" s="244"/>
      <c r="D5" s="245"/>
    </row>
    <row r="6" spans="1:4" ht="15" x14ac:dyDescent="0.2">
      <c r="A6" s="251" t="s">
        <v>1779</v>
      </c>
      <c r="B6" s="247"/>
      <c r="C6" s="244"/>
      <c r="D6" s="8"/>
    </row>
    <row r="7" spans="1:4" ht="15" thickBot="1" x14ac:dyDescent="0.25"/>
    <row r="8" spans="1:4" ht="35.25" customHeight="1" x14ac:dyDescent="0.2">
      <c r="A8" s="765" t="s">
        <v>170</v>
      </c>
      <c r="B8" s="1056" t="s">
        <v>890</v>
      </c>
      <c r="C8" s="1056"/>
      <c r="D8" s="8"/>
    </row>
    <row r="9" spans="1:4" ht="32.25" customHeight="1" x14ac:dyDescent="0.2">
      <c r="A9" s="811">
        <v>1</v>
      </c>
      <c r="B9" s="1054" t="s">
        <v>2472</v>
      </c>
      <c r="C9" s="1055"/>
      <c r="D9" s="8"/>
    </row>
    <row r="10" spans="1:4" ht="32.25" customHeight="1" x14ac:dyDescent="0.2">
      <c r="A10" s="811">
        <v>2</v>
      </c>
      <c r="B10" s="807" t="s">
        <v>2473</v>
      </c>
      <c r="C10" s="808"/>
      <c r="D10" s="8"/>
    </row>
    <row r="11" spans="1:4" ht="42.75" customHeight="1" x14ac:dyDescent="0.2">
      <c r="A11" s="811">
        <v>3</v>
      </c>
      <c r="B11" s="1054" t="s">
        <v>2487</v>
      </c>
      <c r="C11" s="1055"/>
      <c r="D11" s="8"/>
    </row>
    <row r="12" spans="1:4" ht="31.5" customHeight="1" x14ac:dyDescent="0.2">
      <c r="A12" s="811">
        <v>4</v>
      </c>
      <c r="B12" s="1054" t="s">
        <v>2474</v>
      </c>
      <c r="C12" s="1055"/>
      <c r="D12" s="8"/>
    </row>
  </sheetData>
  <mergeCells count="5">
    <mergeCell ref="B11:C11"/>
    <mergeCell ref="B12:C12"/>
    <mergeCell ref="A1:D1"/>
    <mergeCell ref="B8:C8"/>
    <mergeCell ref="B9:C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92D050"/>
    <pageSetUpPr fitToPage="1"/>
  </sheetPr>
  <dimension ref="A1:I315"/>
  <sheetViews>
    <sheetView workbookViewId="0">
      <selection activeCell="A6" sqref="A6"/>
    </sheetView>
  </sheetViews>
  <sheetFormatPr baseColWidth="10" defaultColWidth="11.42578125" defaultRowHeight="12.75" x14ac:dyDescent="0.2"/>
  <cols>
    <col min="1" max="1" width="8.42578125" style="145" customWidth="1"/>
    <col min="2" max="2" width="56.42578125" style="118" customWidth="1"/>
    <col min="3" max="3" width="18" style="427" customWidth="1"/>
    <col min="4" max="4" width="16.42578125" style="427" customWidth="1"/>
    <col min="5" max="5" width="16.85546875" style="427" customWidth="1"/>
    <col min="6" max="6" width="19.42578125" style="427" customWidth="1"/>
    <col min="7" max="8" width="16" style="427" customWidth="1"/>
    <col min="9" max="9" width="20" style="438" customWidth="1"/>
    <col min="10" max="16384" width="11.42578125" style="118"/>
  </cols>
  <sheetData>
    <row r="1" spans="1:9" s="184" customFormat="1" ht="18" x14ac:dyDescent="0.2">
      <c r="A1" s="997" t="s">
        <v>1743</v>
      </c>
      <c r="B1" s="997"/>
      <c r="C1" s="997"/>
      <c r="D1" s="997"/>
      <c r="E1" s="997"/>
      <c r="F1" s="997"/>
      <c r="G1" s="997"/>
      <c r="H1" s="997"/>
      <c r="I1" s="997"/>
    </row>
    <row r="2" spans="1:9" s="184" customFormat="1" ht="18" x14ac:dyDescent="0.2">
      <c r="A2" s="997" t="s">
        <v>1782</v>
      </c>
      <c r="B2" s="997"/>
      <c r="C2" s="997"/>
      <c r="D2" s="997"/>
      <c r="E2" s="997"/>
      <c r="F2" s="997"/>
      <c r="G2" s="997"/>
      <c r="H2" s="997"/>
      <c r="I2" s="997"/>
    </row>
    <row r="3" spans="1:9" s="184" customFormat="1" ht="23.25" x14ac:dyDescent="0.2">
      <c r="A3" s="419"/>
      <c r="B3" s="419"/>
      <c r="C3" s="419"/>
      <c r="D3" s="419"/>
      <c r="E3" s="419"/>
      <c r="F3" s="419"/>
      <c r="G3" s="419"/>
      <c r="H3" s="419"/>
      <c r="I3" s="419"/>
    </row>
    <row r="4" spans="1:9" s="426" customFormat="1" ht="15.75" customHeight="1" x14ac:dyDescent="0.25">
      <c r="A4" s="174" t="s">
        <v>2407</v>
      </c>
      <c r="B4" s="235"/>
      <c r="C4" s="235"/>
      <c r="D4" s="235"/>
      <c r="E4" s="235"/>
      <c r="F4" s="235"/>
      <c r="G4" s="235"/>
      <c r="H4" s="235"/>
      <c r="I4" s="441" t="s">
        <v>1783</v>
      </c>
    </row>
    <row r="5" spans="1:9" s="426" customFormat="1" ht="15.75" customHeight="1" x14ac:dyDescent="0.25">
      <c r="A5" s="174" t="s">
        <v>2504</v>
      </c>
      <c r="B5" s="235"/>
      <c r="C5" s="235"/>
      <c r="D5" s="235"/>
      <c r="E5" s="235"/>
      <c r="F5" s="235"/>
      <c r="G5" s="235"/>
      <c r="H5" s="235"/>
      <c r="I5" s="235"/>
    </row>
    <row r="6" spans="1:9" x14ac:dyDescent="0.2">
      <c r="I6" s="118"/>
    </row>
    <row r="7" spans="1:9" ht="15" x14ac:dyDescent="0.25">
      <c r="A7" s="1058" t="s">
        <v>1778</v>
      </c>
      <c r="B7" s="1058"/>
      <c r="C7" s="1057" t="s">
        <v>1767</v>
      </c>
      <c r="D7" s="1057"/>
      <c r="E7" s="1057"/>
      <c r="F7" s="1057"/>
      <c r="G7" s="1057"/>
      <c r="H7" s="1057"/>
      <c r="I7" s="1059" t="s">
        <v>1768</v>
      </c>
    </row>
    <row r="8" spans="1:9" s="39" customFormat="1" ht="15" customHeight="1" x14ac:dyDescent="0.25">
      <c r="A8" s="1058"/>
      <c r="B8" s="1058"/>
      <c r="C8" s="1060" t="s">
        <v>191</v>
      </c>
      <c r="D8" s="1062" t="s">
        <v>1784</v>
      </c>
      <c r="E8" s="1063"/>
      <c r="F8" s="1060" t="s">
        <v>194</v>
      </c>
      <c r="G8" s="1059" t="s">
        <v>92</v>
      </c>
      <c r="H8" s="1059" t="s">
        <v>94</v>
      </c>
      <c r="I8" s="1059"/>
    </row>
    <row r="9" spans="1:9" s="39" customFormat="1" ht="15" customHeight="1" x14ac:dyDescent="0.25">
      <c r="A9" s="1058"/>
      <c r="B9" s="1058"/>
      <c r="C9" s="1061"/>
      <c r="D9" s="1064"/>
      <c r="E9" s="1065"/>
      <c r="F9" s="1061"/>
      <c r="G9" s="1059"/>
      <c r="H9" s="1059"/>
      <c r="I9" s="1059"/>
    </row>
    <row r="10" spans="1:9" s="428" customFormat="1" ht="15" x14ac:dyDescent="0.25">
      <c r="A10" s="442"/>
      <c r="B10" s="443" t="s">
        <v>195</v>
      </c>
      <c r="C10" s="596">
        <f>+C11+C50+C96</f>
        <v>6594219</v>
      </c>
      <c r="D10" s="596">
        <f t="shared" ref="D10:E10" si="0">+D11+D50+D96</f>
        <v>1167231</v>
      </c>
      <c r="E10" s="596">
        <f t="shared" si="0"/>
        <v>1167231</v>
      </c>
      <c r="F10" s="596">
        <f>+C10+D10-E10</f>
        <v>6594219</v>
      </c>
      <c r="G10" s="596">
        <f>+G11+G50+G96</f>
        <v>6071841.04</v>
      </c>
      <c r="H10" s="596">
        <f>+H11+H50+H96</f>
        <v>6071841.04</v>
      </c>
      <c r="I10" s="596">
        <f>+I11+I50+I96</f>
        <v>522377.95999999996</v>
      </c>
    </row>
    <row r="11" spans="1:9" s="428" customFormat="1" ht="15" hidden="1" x14ac:dyDescent="0.25">
      <c r="A11" s="420"/>
      <c r="B11" s="421" t="s">
        <v>196</v>
      </c>
      <c r="C11" s="597">
        <f>+C12+C20+C32+C39+C44</f>
        <v>0</v>
      </c>
      <c r="D11" s="597">
        <f>+D12+D20+D32+D39+D44</f>
        <v>0</v>
      </c>
      <c r="E11" s="597">
        <f>+E12+E20+E32+E39+E44</f>
        <v>0</v>
      </c>
      <c r="F11" s="598">
        <f>+C11+D11-E11</f>
        <v>0</v>
      </c>
      <c r="G11" s="598">
        <f>+G12+G20+G32+G39+G44</f>
        <v>0</v>
      </c>
      <c r="H11" s="598">
        <f>+H12+H20+H32+H39+H44</f>
        <v>0</v>
      </c>
      <c r="I11" s="598">
        <f>+F11-H11</f>
        <v>0</v>
      </c>
    </row>
    <row r="12" spans="1:9" s="428" customFormat="1" ht="15" hidden="1" x14ac:dyDescent="0.25">
      <c r="A12" s="420"/>
      <c r="B12" s="421" t="s">
        <v>197</v>
      </c>
      <c r="C12" s="597">
        <f>+C13+C14</f>
        <v>0</v>
      </c>
      <c r="D12" s="597">
        <f>+D13+D14</f>
        <v>0</v>
      </c>
      <c r="E12" s="597">
        <f>+E13+E14</f>
        <v>0</v>
      </c>
      <c r="F12" s="598">
        <f t="shared" ref="F12:F74" si="1">+C12+D12-E12</f>
        <v>0</v>
      </c>
      <c r="G12" s="598">
        <f>+G13+G14</f>
        <v>0</v>
      </c>
      <c r="H12" s="598">
        <f>+H13+H14</f>
        <v>0</v>
      </c>
      <c r="I12" s="598">
        <f>+I13+I14</f>
        <v>0</v>
      </c>
    </row>
    <row r="13" spans="1:9" s="429" customFormat="1" ht="14.25" hidden="1" x14ac:dyDescent="0.25">
      <c r="A13" s="422"/>
      <c r="B13" s="423" t="s">
        <v>198</v>
      </c>
      <c r="C13" s="599">
        <v>0</v>
      </c>
      <c r="D13" s="599">
        <v>0</v>
      </c>
      <c r="E13" s="599">
        <v>0</v>
      </c>
      <c r="F13" s="600">
        <f t="shared" si="1"/>
        <v>0</v>
      </c>
      <c r="G13" s="600">
        <v>0</v>
      </c>
      <c r="H13" s="600">
        <v>0</v>
      </c>
      <c r="I13" s="600">
        <f t="shared" ref="I13:I76" si="2">+F13-H13</f>
        <v>0</v>
      </c>
    </row>
    <row r="14" spans="1:9" s="428" customFormat="1" ht="14.25" hidden="1" x14ac:dyDescent="0.25">
      <c r="A14" s="422"/>
      <c r="B14" s="423" t="s">
        <v>199</v>
      </c>
      <c r="C14" s="599">
        <v>0</v>
      </c>
      <c r="D14" s="599"/>
      <c r="E14" s="599"/>
      <c r="F14" s="600">
        <f t="shared" si="1"/>
        <v>0</v>
      </c>
      <c r="G14" s="600"/>
      <c r="H14" s="600"/>
      <c r="I14" s="600">
        <f t="shared" si="2"/>
        <v>0</v>
      </c>
    </row>
    <row r="15" spans="1:9" s="429" customFormat="1" ht="15" hidden="1" x14ac:dyDescent="0.25">
      <c r="A15" s="420"/>
      <c r="B15" s="424" t="s">
        <v>200</v>
      </c>
      <c r="C15" s="597">
        <f>+C16+C17+C18+C19</f>
        <v>0</v>
      </c>
      <c r="D15" s="597"/>
      <c r="E15" s="597">
        <f>+E16+E17+E18+E19</f>
        <v>0</v>
      </c>
      <c r="F15" s="598">
        <f t="shared" si="1"/>
        <v>0</v>
      </c>
      <c r="G15" s="598">
        <f>+G16+G17+G18+G19</f>
        <v>0</v>
      </c>
      <c r="H15" s="598">
        <f>+H16+H17+H18+H19</f>
        <v>0</v>
      </c>
      <c r="I15" s="598">
        <f>+I16+I17+I18+I19</f>
        <v>0</v>
      </c>
    </row>
    <row r="16" spans="1:9" s="429" customFormat="1" ht="14.25" hidden="1" x14ac:dyDescent="0.25">
      <c r="A16" s="422"/>
      <c r="B16" s="425" t="s">
        <v>201</v>
      </c>
      <c r="C16" s="599">
        <v>0</v>
      </c>
      <c r="D16" s="599"/>
      <c r="E16" s="599"/>
      <c r="F16" s="600">
        <f t="shared" si="1"/>
        <v>0</v>
      </c>
      <c r="G16" s="600"/>
      <c r="H16" s="600"/>
      <c r="I16" s="600">
        <f t="shared" si="2"/>
        <v>0</v>
      </c>
    </row>
    <row r="17" spans="1:9" s="428" customFormat="1" ht="14.25" hidden="1" x14ac:dyDescent="0.25">
      <c r="A17" s="422"/>
      <c r="B17" s="425" t="s">
        <v>202</v>
      </c>
      <c r="C17" s="599">
        <v>0</v>
      </c>
      <c r="D17" s="599"/>
      <c r="E17" s="599"/>
      <c r="F17" s="600">
        <f t="shared" si="1"/>
        <v>0</v>
      </c>
      <c r="G17" s="600"/>
      <c r="H17" s="600"/>
      <c r="I17" s="600">
        <f t="shared" si="2"/>
        <v>0</v>
      </c>
    </row>
    <row r="18" spans="1:9" s="429" customFormat="1" ht="14.25" hidden="1" x14ac:dyDescent="0.25">
      <c r="A18" s="422"/>
      <c r="B18" s="425" t="s">
        <v>203</v>
      </c>
      <c r="C18" s="599">
        <v>0</v>
      </c>
      <c r="D18" s="599"/>
      <c r="E18" s="599"/>
      <c r="F18" s="600">
        <f t="shared" si="1"/>
        <v>0</v>
      </c>
      <c r="G18" s="600"/>
      <c r="H18" s="600"/>
      <c r="I18" s="600">
        <f t="shared" si="2"/>
        <v>0</v>
      </c>
    </row>
    <row r="19" spans="1:9" s="429" customFormat="1" ht="14.25" hidden="1" x14ac:dyDescent="0.25">
      <c r="A19" s="422"/>
      <c r="B19" s="425" t="s">
        <v>204</v>
      </c>
      <c r="C19" s="599">
        <v>0</v>
      </c>
      <c r="D19" s="599"/>
      <c r="E19" s="599"/>
      <c r="F19" s="600">
        <f t="shared" si="1"/>
        <v>0</v>
      </c>
      <c r="G19" s="600"/>
      <c r="H19" s="600"/>
      <c r="I19" s="600">
        <f t="shared" si="2"/>
        <v>0</v>
      </c>
    </row>
    <row r="20" spans="1:9" s="428" customFormat="1" ht="15" hidden="1" x14ac:dyDescent="0.25">
      <c r="A20" s="420"/>
      <c r="B20" s="421" t="s">
        <v>205</v>
      </c>
      <c r="C20" s="597">
        <f>+C21+C22+C23+C24+C25+C26+C27+C28+C29</f>
        <v>0</v>
      </c>
      <c r="D20" s="597">
        <f>+D21+D22+D23+D24+D25+D26+D27+D28+D29</f>
        <v>0</v>
      </c>
      <c r="E20" s="597">
        <f>+E21+E22+E23+E24+E25+E26+E27+E28+E29</f>
        <v>0</v>
      </c>
      <c r="F20" s="598">
        <f t="shared" si="1"/>
        <v>0</v>
      </c>
      <c r="G20" s="598">
        <f>+G21+G22+G23+G24+G25+G26+G27+G28+G29</f>
        <v>0</v>
      </c>
      <c r="H20" s="598">
        <f>+H21+H22+H23+H24+H25+H26+H27+H28+H29</f>
        <v>0</v>
      </c>
      <c r="I20" s="598">
        <f>+I21+I22+I23+I24+I25+I26+I27+I28+I29</f>
        <v>0</v>
      </c>
    </row>
    <row r="21" spans="1:9" s="429" customFormat="1" ht="14.25" hidden="1" x14ac:dyDescent="0.25">
      <c r="A21" s="422"/>
      <c r="B21" s="425" t="s">
        <v>206</v>
      </c>
      <c r="C21" s="599">
        <v>0</v>
      </c>
      <c r="D21" s="599">
        <v>0</v>
      </c>
      <c r="E21" s="599">
        <v>0</v>
      </c>
      <c r="F21" s="600">
        <f t="shared" si="1"/>
        <v>0</v>
      </c>
      <c r="G21" s="600">
        <v>0</v>
      </c>
      <c r="H21" s="600">
        <v>0</v>
      </c>
      <c r="I21" s="600">
        <f t="shared" si="2"/>
        <v>0</v>
      </c>
    </row>
    <row r="22" spans="1:9" s="428" customFormat="1" ht="14.25" hidden="1" x14ac:dyDescent="0.25">
      <c r="A22" s="422"/>
      <c r="B22" s="425" t="s">
        <v>207</v>
      </c>
      <c r="C22" s="599">
        <v>0</v>
      </c>
      <c r="D22" s="599">
        <v>0</v>
      </c>
      <c r="E22" s="599">
        <v>0</v>
      </c>
      <c r="F22" s="600">
        <f t="shared" si="1"/>
        <v>0</v>
      </c>
      <c r="G22" s="600">
        <v>0</v>
      </c>
      <c r="H22" s="600">
        <v>0</v>
      </c>
      <c r="I22" s="600">
        <f t="shared" si="2"/>
        <v>0</v>
      </c>
    </row>
    <row r="23" spans="1:9" s="429" customFormat="1" ht="14.25" hidden="1" x14ac:dyDescent="0.25">
      <c r="A23" s="422"/>
      <c r="B23" s="425" t="s">
        <v>208</v>
      </c>
      <c r="C23" s="599">
        <v>0</v>
      </c>
      <c r="D23" s="599"/>
      <c r="E23" s="599"/>
      <c r="F23" s="600">
        <f t="shared" si="1"/>
        <v>0</v>
      </c>
      <c r="G23" s="600"/>
      <c r="H23" s="600">
        <v>0</v>
      </c>
      <c r="I23" s="600">
        <f t="shared" si="2"/>
        <v>0</v>
      </c>
    </row>
    <row r="24" spans="1:9" s="428" customFormat="1" ht="14.25" hidden="1" x14ac:dyDescent="0.25">
      <c r="A24" s="422"/>
      <c r="B24" s="425" t="s">
        <v>209</v>
      </c>
      <c r="C24" s="599">
        <v>0</v>
      </c>
      <c r="D24" s="599">
        <v>0</v>
      </c>
      <c r="E24" s="599">
        <v>0</v>
      </c>
      <c r="F24" s="600">
        <f t="shared" si="1"/>
        <v>0</v>
      </c>
      <c r="G24" s="600">
        <v>0</v>
      </c>
      <c r="H24" s="600">
        <v>0</v>
      </c>
      <c r="I24" s="600">
        <f t="shared" si="2"/>
        <v>0</v>
      </c>
    </row>
    <row r="25" spans="1:9" s="429" customFormat="1" ht="14.25" hidden="1" x14ac:dyDescent="0.25">
      <c r="A25" s="422"/>
      <c r="B25" s="425" t="s">
        <v>210</v>
      </c>
      <c r="C25" s="599">
        <v>0</v>
      </c>
      <c r="D25" s="599">
        <v>0</v>
      </c>
      <c r="E25" s="599">
        <v>0</v>
      </c>
      <c r="F25" s="600">
        <f t="shared" si="1"/>
        <v>0</v>
      </c>
      <c r="G25" s="600">
        <v>0</v>
      </c>
      <c r="H25" s="600">
        <v>0</v>
      </c>
      <c r="I25" s="600">
        <f t="shared" si="2"/>
        <v>0</v>
      </c>
    </row>
    <row r="26" spans="1:9" s="429" customFormat="1" ht="14.25" hidden="1" x14ac:dyDescent="0.25">
      <c r="A26" s="422"/>
      <c r="B26" s="425" t="s">
        <v>211</v>
      </c>
      <c r="C26" s="599">
        <v>0</v>
      </c>
      <c r="D26" s="599"/>
      <c r="E26" s="599"/>
      <c r="F26" s="600">
        <f t="shared" si="1"/>
        <v>0</v>
      </c>
      <c r="G26" s="600"/>
      <c r="H26" s="600">
        <v>0</v>
      </c>
      <c r="I26" s="600">
        <f t="shared" si="2"/>
        <v>0</v>
      </c>
    </row>
    <row r="27" spans="1:9" s="428" customFormat="1" ht="14.25" hidden="1" x14ac:dyDescent="0.25">
      <c r="A27" s="422"/>
      <c r="B27" s="425" t="s">
        <v>212</v>
      </c>
      <c r="C27" s="599">
        <v>0</v>
      </c>
      <c r="D27" s="599"/>
      <c r="E27" s="599"/>
      <c r="F27" s="600">
        <f t="shared" si="1"/>
        <v>0</v>
      </c>
      <c r="G27" s="600"/>
      <c r="H27" s="600">
        <v>0</v>
      </c>
      <c r="I27" s="600">
        <f t="shared" si="2"/>
        <v>0</v>
      </c>
    </row>
    <row r="28" spans="1:9" s="429" customFormat="1" ht="14.25" hidden="1" x14ac:dyDescent="0.25">
      <c r="A28" s="422"/>
      <c r="B28" s="425" t="s">
        <v>213</v>
      </c>
      <c r="C28" s="599">
        <v>0</v>
      </c>
      <c r="D28" s="599">
        <v>0</v>
      </c>
      <c r="E28" s="599">
        <v>0</v>
      </c>
      <c r="F28" s="600">
        <f t="shared" si="1"/>
        <v>0</v>
      </c>
      <c r="G28" s="600">
        <v>0</v>
      </c>
      <c r="H28" s="600">
        <v>0</v>
      </c>
      <c r="I28" s="600">
        <f t="shared" si="2"/>
        <v>0</v>
      </c>
    </row>
    <row r="29" spans="1:9" s="428" customFormat="1" ht="14.25" hidden="1" x14ac:dyDescent="0.25">
      <c r="A29" s="422"/>
      <c r="B29" s="425" t="s">
        <v>214</v>
      </c>
      <c r="C29" s="599">
        <v>0</v>
      </c>
      <c r="D29" s="599"/>
      <c r="E29" s="599"/>
      <c r="F29" s="600">
        <f t="shared" si="1"/>
        <v>0</v>
      </c>
      <c r="G29" s="600"/>
      <c r="H29" s="600"/>
      <c r="I29" s="600">
        <f t="shared" si="2"/>
        <v>0</v>
      </c>
    </row>
    <row r="30" spans="1:9" s="429" customFormat="1" ht="15" hidden="1" x14ac:dyDescent="0.25">
      <c r="A30" s="420"/>
      <c r="B30" s="421" t="s">
        <v>215</v>
      </c>
      <c r="C30" s="597">
        <f>SUM(C31)</f>
        <v>0</v>
      </c>
      <c r="D30" s="597">
        <f>SUM(D31)</f>
        <v>0</v>
      </c>
      <c r="E30" s="597">
        <f>SUM(E31)</f>
        <v>0</v>
      </c>
      <c r="F30" s="598">
        <f t="shared" si="1"/>
        <v>0</v>
      </c>
      <c r="G30" s="598">
        <f>SUM(G31)</f>
        <v>0</v>
      </c>
      <c r="H30" s="598">
        <f>SUM(H31)</f>
        <v>0</v>
      </c>
      <c r="I30" s="600">
        <f t="shared" si="2"/>
        <v>0</v>
      </c>
    </row>
    <row r="31" spans="1:9" s="429" customFormat="1" ht="14.25" hidden="1" x14ac:dyDescent="0.25">
      <c r="A31" s="422"/>
      <c r="B31" s="425" t="s">
        <v>216</v>
      </c>
      <c r="C31" s="599">
        <v>0</v>
      </c>
      <c r="D31" s="599"/>
      <c r="E31" s="599"/>
      <c r="F31" s="600">
        <f t="shared" si="1"/>
        <v>0</v>
      </c>
      <c r="G31" s="600"/>
      <c r="H31" s="600"/>
      <c r="I31" s="600">
        <f t="shared" si="2"/>
        <v>0</v>
      </c>
    </row>
    <row r="32" spans="1:9" s="428" customFormat="1" ht="15" hidden="1" x14ac:dyDescent="0.25">
      <c r="A32" s="420"/>
      <c r="B32" s="421" t="s">
        <v>217</v>
      </c>
      <c r="C32" s="597">
        <f>+C33+C34</f>
        <v>0</v>
      </c>
      <c r="D32" s="597">
        <f>+D33+D34</f>
        <v>0</v>
      </c>
      <c r="E32" s="597">
        <f>+E33+E34</f>
        <v>0</v>
      </c>
      <c r="F32" s="598">
        <f t="shared" si="1"/>
        <v>0</v>
      </c>
      <c r="G32" s="598">
        <f>+G33+G34</f>
        <v>0</v>
      </c>
      <c r="H32" s="598">
        <f>+H33+H34</f>
        <v>0</v>
      </c>
      <c r="I32" s="598">
        <f>+I33+I34</f>
        <v>0</v>
      </c>
    </row>
    <row r="33" spans="1:9" s="429" customFormat="1" ht="14.25" hidden="1" x14ac:dyDescent="0.25">
      <c r="A33" s="422"/>
      <c r="B33" s="425" t="s">
        <v>218</v>
      </c>
      <c r="C33" s="599">
        <v>0</v>
      </c>
      <c r="D33" s="599">
        <v>0</v>
      </c>
      <c r="E33" s="599">
        <v>0</v>
      </c>
      <c r="F33" s="600">
        <v>0</v>
      </c>
      <c r="G33" s="600">
        <v>0</v>
      </c>
      <c r="H33" s="600">
        <v>0</v>
      </c>
      <c r="I33" s="600">
        <f t="shared" si="2"/>
        <v>0</v>
      </c>
    </row>
    <row r="34" spans="1:9" s="428" customFormat="1" ht="14.25" hidden="1" x14ac:dyDescent="0.25">
      <c r="A34" s="422"/>
      <c r="B34" s="425" t="s">
        <v>219</v>
      </c>
      <c r="C34" s="599">
        <v>0</v>
      </c>
      <c r="D34" s="599">
        <v>0</v>
      </c>
      <c r="E34" s="599">
        <v>0</v>
      </c>
      <c r="F34" s="600">
        <v>0</v>
      </c>
      <c r="G34" s="600">
        <v>0</v>
      </c>
      <c r="H34" s="600">
        <v>0</v>
      </c>
      <c r="I34" s="600">
        <f t="shared" si="2"/>
        <v>0</v>
      </c>
    </row>
    <row r="35" spans="1:9" s="429" customFormat="1" ht="15" hidden="1" x14ac:dyDescent="0.25">
      <c r="A35" s="420"/>
      <c r="B35" s="421" t="s">
        <v>220</v>
      </c>
      <c r="C35" s="597">
        <f>+C36+C37+C38</f>
        <v>0</v>
      </c>
      <c r="D35" s="597">
        <f>+D36+D37+D38</f>
        <v>0</v>
      </c>
      <c r="E35" s="597">
        <f>+E36+E37+E38</f>
        <v>0</v>
      </c>
      <c r="F35" s="598">
        <f t="shared" si="1"/>
        <v>0</v>
      </c>
      <c r="G35" s="598">
        <f>+G36+G37+G38</f>
        <v>0</v>
      </c>
      <c r="H35" s="598">
        <v>0</v>
      </c>
      <c r="I35" s="598">
        <f>+I36+I37+I38</f>
        <v>0</v>
      </c>
    </row>
    <row r="36" spans="1:9" s="428" customFormat="1" ht="14.25" hidden="1" x14ac:dyDescent="0.25">
      <c r="A36" s="422"/>
      <c r="B36" s="425" t="s">
        <v>221</v>
      </c>
      <c r="C36" s="599"/>
      <c r="D36" s="599"/>
      <c r="E36" s="599"/>
      <c r="F36" s="600">
        <f t="shared" si="1"/>
        <v>0</v>
      </c>
      <c r="G36" s="600"/>
      <c r="H36" s="600">
        <v>0</v>
      </c>
      <c r="I36" s="600">
        <f t="shared" si="2"/>
        <v>0</v>
      </c>
    </row>
    <row r="37" spans="1:9" s="429" customFormat="1" ht="14.25" hidden="1" x14ac:dyDescent="0.25">
      <c r="A37" s="422"/>
      <c r="B37" s="425" t="s">
        <v>222</v>
      </c>
      <c r="C37" s="599"/>
      <c r="D37" s="599"/>
      <c r="E37" s="599"/>
      <c r="F37" s="600">
        <f t="shared" si="1"/>
        <v>0</v>
      </c>
      <c r="G37" s="600"/>
      <c r="H37" s="600">
        <v>0</v>
      </c>
      <c r="I37" s="600">
        <f t="shared" si="2"/>
        <v>0</v>
      </c>
    </row>
    <row r="38" spans="1:9" s="428" customFormat="1" ht="14.25" hidden="1" x14ac:dyDescent="0.25">
      <c r="A38" s="422"/>
      <c r="B38" s="425" t="s">
        <v>223</v>
      </c>
      <c r="C38" s="599"/>
      <c r="D38" s="599"/>
      <c r="E38" s="599"/>
      <c r="F38" s="600">
        <f t="shared" si="1"/>
        <v>0</v>
      </c>
      <c r="G38" s="600"/>
      <c r="H38" s="600">
        <v>0</v>
      </c>
      <c r="I38" s="600">
        <f t="shared" si="2"/>
        <v>0</v>
      </c>
    </row>
    <row r="39" spans="1:9" s="429" customFormat="1" ht="30" hidden="1" x14ac:dyDescent="0.25">
      <c r="A39" s="420"/>
      <c r="B39" s="421" t="s">
        <v>224</v>
      </c>
      <c r="C39" s="597">
        <f>+C40+C41+C42+C43</f>
        <v>0</v>
      </c>
      <c r="D39" s="597">
        <f>+D40+D41+D42+D43</f>
        <v>0</v>
      </c>
      <c r="E39" s="597">
        <f>+E40+E41+E42+E43</f>
        <v>0</v>
      </c>
      <c r="F39" s="598">
        <f t="shared" si="1"/>
        <v>0</v>
      </c>
      <c r="G39" s="598">
        <f>+G40+G41+G42+G43</f>
        <v>0</v>
      </c>
      <c r="H39" s="598">
        <f>+H40+H41+H42+H43</f>
        <v>0</v>
      </c>
      <c r="I39" s="598">
        <f>+I40+I41+I42+I43</f>
        <v>0</v>
      </c>
    </row>
    <row r="40" spans="1:9" s="428" customFormat="1" ht="14.25" hidden="1" x14ac:dyDescent="0.25">
      <c r="A40" s="422"/>
      <c r="B40" s="425" t="s">
        <v>225</v>
      </c>
      <c r="C40" s="599">
        <v>0</v>
      </c>
      <c r="D40" s="599">
        <v>0</v>
      </c>
      <c r="E40" s="599">
        <v>0</v>
      </c>
      <c r="F40" s="600">
        <v>0</v>
      </c>
      <c r="G40" s="600">
        <v>0</v>
      </c>
      <c r="H40" s="600">
        <v>0</v>
      </c>
      <c r="I40" s="600">
        <f t="shared" si="2"/>
        <v>0</v>
      </c>
    </row>
    <row r="41" spans="1:9" s="429" customFormat="1" ht="14.25" hidden="1" x14ac:dyDescent="0.25">
      <c r="A41" s="422"/>
      <c r="B41" s="425" t="s">
        <v>226</v>
      </c>
      <c r="C41" s="599">
        <v>0</v>
      </c>
      <c r="D41" s="599">
        <v>0</v>
      </c>
      <c r="E41" s="599">
        <v>0</v>
      </c>
      <c r="F41" s="600">
        <v>0</v>
      </c>
      <c r="G41" s="600">
        <v>0</v>
      </c>
      <c r="H41" s="600">
        <v>0</v>
      </c>
      <c r="I41" s="600">
        <f t="shared" si="2"/>
        <v>0</v>
      </c>
    </row>
    <row r="42" spans="1:9" s="429" customFormat="1" ht="14.25" hidden="1" x14ac:dyDescent="0.25">
      <c r="A42" s="422"/>
      <c r="B42" s="425" t="s">
        <v>227</v>
      </c>
      <c r="C42" s="599"/>
      <c r="D42" s="599"/>
      <c r="E42" s="599"/>
      <c r="F42" s="600">
        <f t="shared" si="1"/>
        <v>0</v>
      </c>
      <c r="G42" s="600"/>
      <c r="H42" s="600">
        <v>0</v>
      </c>
      <c r="I42" s="600">
        <f t="shared" si="2"/>
        <v>0</v>
      </c>
    </row>
    <row r="43" spans="1:9" s="428" customFormat="1" ht="14.25" hidden="1" x14ac:dyDescent="0.25">
      <c r="A43" s="422"/>
      <c r="B43" s="425" t="s">
        <v>228</v>
      </c>
      <c r="C43" s="599"/>
      <c r="D43" s="599"/>
      <c r="E43" s="599"/>
      <c r="F43" s="600">
        <f t="shared" si="1"/>
        <v>0</v>
      </c>
      <c r="G43" s="600"/>
      <c r="H43" s="600">
        <v>0</v>
      </c>
      <c r="I43" s="600">
        <f t="shared" si="2"/>
        <v>0</v>
      </c>
    </row>
    <row r="44" spans="1:9" s="429" customFormat="1" ht="15" hidden="1" x14ac:dyDescent="0.25">
      <c r="A44" s="420"/>
      <c r="B44" s="421" t="s">
        <v>229</v>
      </c>
      <c r="C44" s="597">
        <f>+C45+C46+C47+C48+C49</f>
        <v>0</v>
      </c>
      <c r="D44" s="597">
        <f>+D45+D46+D47+D48+D49</f>
        <v>0</v>
      </c>
      <c r="E44" s="597">
        <f>+E45+E46+E47+E48+E49</f>
        <v>0</v>
      </c>
      <c r="F44" s="598">
        <f t="shared" si="1"/>
        <v>0</v>
      </c>
      <c r="G44" s="598">
        <f>+G45+G46+G47+G48+G49</f>
        <v>0</v>
      </c>
      <c r="H44" s="598">
        <f>+H45+H46+H47+H48+H49</f>
        <v>0</v>
      </c>
      <c r="I44" s="598">
        <f>+I45+I46+I47+I48+I49</f>
        <v>0</v>
      </c>
    </row>
    <row r="45" spans="1:9" s="428" customFormat="1" ht="14.25" hidden="1" x14ac:dyDescent="0.25">
      <c r="A45" s="422"/>
      <c r="B45" s="425" t="s">
        <v>230</v>
      </c>
      <c r="C45" s="599">
        <v>0</v>
      </c>
      <c r="D45" s="599">
        <v>0</v>
      </c>
      <c r="E45" s="599">
        <v>0</v>
      </c>
      <c r="F45" s="600">
        <v>0</v>
      </c>
      <c r="G45" s="600">
        <v>0</v>
      </c>
      <c r="H45" s="600">
        <v>0</v>
      </c>
      <c r="I45" s="600">
        <f t="shared" si="2"/>
        <v>0</v>
      </c>
    </row>
    <row r="46" spans="1:9" s="429" customFormat="1" ht="14.25" hidden="1" x14ac:dyDescent="0.25">
      <c r="A46" s="422"/>
      <c r="B46" s="425" t="s">
        <v>231</v>
      </c>
      <c r="C46" s="599"/>
      <c r="D46" s="599">
        <v>0</v>
      </c>
      <c r="E46" s="599"/>
      <c r="F46" s="600">
        <f t="shared" si="1"/>
        <v>0</v>
      </c>
      <c r="G46" s="600"/>
      <c r="H46" s="600">
        <v>0</v>
      </c>
      <c r="I46" s="600">
        <f t="shared" si="2"/>
        <v>0</v>
      </c>
    </row>
    <row r="47" spans="1:9" s="428" customFormat="1" ht="14.25" hidden="1" x14ac:dyDescent="0.25">
      <c r="A47" s="422"/>
      <c r="B47" s="425" t="s">
        <v>232</v>
      </c>
      <c r="C47" s="599">
        <v>0</v>
      </c>
      <c r="D47" s="599">
        <v>0</v>
      </c>
      <c r="E47" s="599">
        <v>0</v>
      </c>
      <c r="F47" s="600">
        <v>0</v>
      </c>
      <c r="G47" s="600">
        <v>0</v>
      </c>
      <c r="H47" s="600">
        <v>0</v>
      </c>
      <c r="I47" s="600">
        <f t="shared" si="2"/>
        <v>0</v>
      </c>
    </row>
    <row r="48" spans="1:9" s="429" customFormat="1" ht="14.25" hidden="1" x14ac:dyDescent="0.25">
      <c r="A48" s="422"/>
      <c r="B48" s="425" t="s">
        <v>233</v>
      </c>
      <c r="C48" s="599">
        <v>0</v>
      </c>
      <c r="D48" s="599">
        <v>0</v>
      </c>
      <c r="E48" s="599">
        <v>0</v>
      </c>
      <c r="F48" s="600">
        <v>0</v>
      </c>
      <c r="G48" s="600">
        <v>0</v>
      </c>
      <c r="H48" s="600">
        <v>0</v>
      </c>
      <c r="I48" s="600">
        <f t="shared" si="2"/>
        <v>0</v>
      </c>
    </row>
    <row r="49" spans="1:9" s="428" customFormat="1" ht="14.25" hidden="1" x14ac:dyDescent="0.25">
      <c r="A49" s="422"/>
      <c r="B49" s="425" t="s">
        <v>214</v>
      </c>
      <c r="C49" s="599">
        <v>0</v>
      </c>
      <c r="D49" s="599">
        <v>0</v>
      </c>
      <c r="E49" s="599">
        <v>0</v>
      </c>
      <c r="F49" s="600">
        <v>0</v>
      </c>
      <c r="G49" s="600">
        <v>0</v>
      </c>
      <c r="H49" s="600">
        <v>0</v>
      </c>
      <c r="I49" s="600">
        <f t="shared" si="2"/>
        <v>0</v>
      </c>
    </row>
    <row r="50" spans="1:9" s="429" customFormat="1" ht="15" x14ac:dyDescent="0.25">
      <c r="A50" s="420"/>
      <c r="B50" s="421" t="s">
        <v>234</v>
      </c>
      <c r="C50" s="598">
        <f>+C51+C58+C66+C72+C84+C94+C77</f>
        <v>6594219</v>
      </c>
      <c r="D50" s="598">
        <f t="shared" ref="D50:E50" si="3">+D51+D58+D66+D72+D84+D94+D77</f>
        <v>1167231</v>
      </c>
      <c r="E50" s="598">
        <f t="shared" si="3"/>
        <v>1167231</v>
      </c>
      <c r="F50" s="598">
        <f t="shared" si="1"/>
        <v>6594219</v>
      </c>
      <c r="G50" s="598">
        <f>+G51+G58+G66+G72+G84+G94+G77</f>
        <v>6071841.04</v>
      </c>
      <c r="H50" s="598">
        <f>+H51+H58+H66+H72+H84+H94+H77</f>
        <v>6071841.04</v>
      </c>
      <c r="I50" s="598">
        <f>+I51+I58+I66+I72+I84+I94+I77</f>
        <v>522377.95999999996</v>
      </c>
    </row>
    <row r="51" spans="1:9" s="430" customFormat="1" ht="15" hidden="1" x14ac:dyDescent="0.25">
      <c r="A51" s="29"/>
      <c r="B51" s="30" t="s">
        <v>235</v>
      </c>
      <c r="C51" s="601">
        <f>+C52+C53+C54+C55+C56+C57</f>
        <v>0</v>
      </c>
      <c r="D51" s="601">
        <f>+D52+D53+D54+D55+D56+D57</f>
        <v>0</v>
      </c>
      <c r="E51" s="601">
        <f>+E52+E53+E54+E55+E56+E57</f>
        <v>0</v>
      </c>
      <c r="F51" s="602">
        <f t="shared" si="1"/>
        <v>0</v>
      </c>
      <c r="G51" s="602">
        <f>+G52+G53+G54+G55+G56+G57</f>
        <v>0</v>
      </c>
      <c r="H51" s="602">
        <f>+H52+H53+H54+H55+H56+H57</f>
        <v>0</v>
      </c>
      <c r="I51" s="602">
        <f>+I52+I53+I54+I55+I56+I57</f>
        <v>0</v>
      </c>
    </row>
    <row r="52" spans="1:9" s="426" customFormat="1" ht="14.25" hidden="1" x14ac:dyDescent="0.25">
      <c r="A52" s="31"/>
      <c r="B52" s="32" t="s">
        <v>236</v>
      </c>
      <c r="C52" s="603"/>
      <c r="D52" s="603"/>
      <c r="E52" s="603"/>
      <c r="F52" s="604">
        <f t="shared" si="1"/>
        <v>0</v>
      </c>
      <c r="G52" s="604"/>
      <c r="H52" s="604"/>
      <c r="I52" s="604">
        <f t="shared" si="2"/>
        <v>0</v>
      </c>
    </row>
    <row r="53" spans="1:9" s="430" customFormat="1" ht="14.25" hidden="1" x14ac:dyDescent="0.25">
      <c r="A53" s="31"/>
      <c r="B53" s="32" t="s">
        <v>237</v>
      </c>
      <c r="C53" s="603"/>
      <c r="D53" s="603"/>
      <c r="E53" s="603"/>
      <c r="F53" s="604">
        <f t="shared" si="1"/>
        <v>0</v>
      </c>
      <c r="G53" s="604"/>
      <c r="H53" s="604"/>
      <c r="I53" s="604">
        <f t="shared" si="2"/>
        <v>0</v>
      </c>
    </row>
    <row r="54" spans="1:9" s="426" customFormat="1" ht="14.25" hidden="1" x14ac:dyDescent="0.25">
      <c r="A54" s="31"/>
      <c r="B54" s="32" t="s">
        <v>238</v>
      </c>
      <c r="C54" s="603"/>
      <c r="D54" s="603"/>
      <c r="E54" s="603"/>
      <c r="F54" s="604">
        <f t="shared" si="1"/>
        <v>0</v>
      </c>
      <c r="G54" s="604"/>
      <c r="H54" s="604"/>
      <c r="I54" s="604">
        <f t="shared" si="2"/>
        <v>0</v>
      </c>
    </row>
    <row r="55" spans="1:9" s="426" customFormat="1" ht="14.25" hidden="1" x14ac:dyDescent="0.25">
      <c r="A55" s="31"/>
      <c r="B55" s="32" t="s">
        <v>239</v>
      </c>
      <c r="C55" s="603"/>
      <c r="D55" s="603"/>
      <c r="E55" s="603"/>
      <c r="F55" s="604">
        <f t="shared" si="1"/>
        <v>0</v>
      </c>
      <c r="G55" s="604"/>
      <c r="H55" s="604"/>
      <c r="I55" s="604">
        <f t="shared" si="2"/>
        <v>0</v>
      </c>
    </row>
    <row r="56" spans="1:9" s="426" customFormat="1" ht="14.25" hidden="1" x14ac:dyDescent="0.25">
      <c r="A56" s="31"/>
      <c r="B56" s="32" t="s">
        <v>240</v>
      </c>
      <c r="C56" s="603"/>
      <c r="D56" s="603"/>
      <c r="E56" s="603"/>
      <c r="F56" s="604">
        <f t="shared" si="1"/>
        <v>0</v>
      </c>
      <c r="G56" s="604"/>
      <c r="H56" s="604"/>
      <c r="I56" s="604">
        <f t="shared" si="2"/>
        <v>0</v>
      </c>
    </row>
    <row r="57" spans="1:9" s="430" customFormat="1" ht="14.25" hidden="1" x14ac:dyDescent="0.25">
      <c r="A57" s="31"/>
      <c r="B57" s="32" t="s">
        <v>241</v>
      </c>
      <c r="C57" s="603">
        <v>0</v>
      </c>
      <c r="D57" s="603">
        <v>0</v>
      </c>
      <c r="E57" s="603">
        <v>0</v>
      </c>
      <c r="F57" s="604">
        <v>0</v>
      </c>
      <c r="G57" s="604">
        <v>0</v>
      </c>
      <c r="H57" s="604">
        <v>0</v>
      </c>
      <c r="I57" s="604">
        <f t="shared" si="2"/>
        <v>0</v>
      </c>
    </row>
    <row r="58" spans="1:9" s="426" customFormat="1" ht="15" hidden="1" x14ac:dyDescent="0.25">
      <c r="A58" s="29"/>
      <c r="B58" s="30" t="s">
        <v>242</v>
      </c>
      <c r="C58" s="601">
        <f>+C59+C60+C61+C62+C63+C64+C65</f>
        <v>0</v>
      </c>
      <c r="D58" s="601">
        <f>+D59+D60+D61+D62+D63+D64+D65</f>
        <v>0</v>
      </c>
      <c r="E58" s="601">
        <f>+E59+E60+E61+E62+E63+E64+E65</f>
        <v>0</v>
      </c>
      <c r="F58" s="602">
        <f t="shared" si="1"/>
        <v>0</v>
      </c>
      <c r="G58" s="602">
        <f>+G59+G60+G61+G62+G63+G64+G65</f>
        <v>0</v>
      </c>
      <c r="H58" s="602">
        <f>+H59+H60+H61+H62+H63+H64+H65</f>
        <v>0</v>
      </c>
      <c r="I58" s="602">
        <f>+I59+I60+I61+I62+I63+I64+I65</f>
        <v>0</v>
      </c>
    </row>
    <row r="59" spans="1:9" s="430" customFormat="1" ht="14.25" hidden="1" x14ac:dyDescent="0.25">
      <c r="A59" s="31"/>
      <c r="B59" s="32" t="s">
        <v>243</v>
      </c>
      <c r="C59" s="603"/>
      <c r="D59" s="603"/>
      <c r="E59" s="603"/>
      <c r="F59" s="604">
        <f t="shared" si="1"/>
        <v>0</v>
      </c>
      <c r="G59" s="604"/>
      <c r="H59" s="604"/>
      <c r="I59" s="604">
        <f t="shared" si="2"/>
        <v>0</v>
      </c>
    </row>
    <row r="60" spans="1:9" s="426" customFormat="1" ht="14.25" hidden="1" x14ac:dyDescent="0.25">
      <c r="A60" s="31"/>
      <c r="B60" s="32" t="s">
        <v>244</v>
      </c>
      <c r="C60" s="603">
        <v>0</v>
      </c>
      <c r="D60" s="603">
        <v>0</v>
      </c>
      <c r="E60" s="603">
        <v>0</v>
      </c>
      <c r="F60" s="604">
        <v>0</v>
      </c>
      <c r="G60" s="604">
        <v>0</v>
      </c>
      <c r="H60" s="604">
        <v>0</v>
      </c>
      <c r="I60" s="604">
        <f t="shared" si="2"/>
        <v>0</v>
      </c>
    </row>
    <row r="61" spans="1:9" s="430" customFormat="1" ht="14.25" hidden="1" x14ac:dyDescent="0.25">
      <c r="A61" s="31"/>
      <c r="B61" s="32" t="s">
        <v>245</v>
      </c>
      <c r="C61" s="603"/>
      <c r="D61" s="603"/>
      <c r="E61" s="603"/>
      <c r="F61" s="604"/>
      <c r="G61" s="604"/>
      <c r="H61" s="604">
        <v>0</v>
      </c>
      <c r="I61" s="604">
        <f t="shared" si="2"/>
        <v>0</v>
      </c>
    </row>
    <row r="62" spans="1:9" s="426" customFormat="1" ht="14.25" hidden="1" x14ac:dyDescent="0.25">
      <c r="A62" s="31"/>
      <c r="B62" s="32" t="s">
        <v>246</v>
      </c>
      <c r="C62" s="603"/>
      <c r="D62" s="603"/>
      <c r="E62" s="603"/>
      <c r="F62" s="604"/>
      <c r="G62" s="604"/>
      <c r="H62" s="604">
        <v>0</v>
      </c>
      <c r="I62" s="604">
        <f t="shared" si="2"/>
        <v>0</v>
      </c>
    </row>
    <row r="63" spans="1:9" s="430" customFormat="1" ht="14.25" hidden="1" x14ac:dyDescent="0.25">
      <c r="A63" s="31"/>
      <c r="B63" s="32" t="s">
        <v>247</v>
      </c>
      <c r="C63" s="603"/>
      <c r="D63" s="603"/>
      <c r="E63" s="603"/>
      <c r="F63" s="604"/>
      <c r="G63" s="604"/>
      <c r="H63" s="604">
        <v>0</v>
      </c>
      <c r="I63" s="604">
        <f t="shared" si="2"/>
        <v>0</v>
      </c>
    </row>
    <row r="64" spans="1:9" s="426" customFormat="1" ht="14.25" hidden="1" x14ac:dyDescent="0.25">
      <c r="A64" s="31"/>
      <c r="B64" s="32" t="s">
        <v>248</v>
      </c>
      <c r="C64" s="603">
        <v>0</v>
      </c>
      <c r="D64" s="603">
        <v>0</v>
      </c>
      <c r="E64" s="603">
        <v>0</v>
      </c>
      <c r="F64" s="604">
        <v>0</v>
      </c>
      <c r="G64" s="604">
        <v>0</v>
      </c>
      <c r="H64" s="604">
        <v>0</v>
      </c>
      <c r="I64" s="604">
        <f t="shared" si="2"/>
        <v>0</v>
      </c>
    </row>
    <row r="65" spans="1:9" s="430" customFormat="1" ht="14.25" hidden="1" x14ac:dyDescent="0.25">
      <c r="A65" s="31"/>
      <c r="B65" s="32" t="s">
        <v>249</v>
      </c>
      <c r="C65" s="603"/>
      <c r="D65" s="603"/>
      <c r="E65" s="603"/>
      <c r="F65" s="604"/>
      <c r="G65" s="604"/>
      <c r="H65" s="604"/>
      <c r="I65" s="604">
        <f t="shared" si="2"/>
        <v>0</v>
      </c>
    </row>
    <row r="66" spans="1:9" s="426" customFormat="1" ht="15" hidden="1" x14ac:dyDescent="0.25">
      <c r="A66" s="29"/>
      <c r="B66" s="30" t="s">
        <v>250</v>
      </c>
      <c r="C66" s="601">
        <f>+C67+C68+C69+C70+C71</f>
        <v>0</v>
      </c>
      <c r="D66" s="601">
        <f>+D67+D68+D69+D70+D71</f>
        <v>0</v>
      </c>
      <c r="E66" s="601">
        <f>+E67+E68+E69+E70+E71</f>
        <v>0</v>
      </c>
      <c r="F66" s="602">
        <f t="shared" si="1"/>
        <v>0</v>
      </c>
      <c r="G66" s="602">
        <f>+G67+G68+G69+G70+G71</f>
        <v>0</v>
      </c>
      <c r="H66" s="602">
        <f>+H67+H68+H69+H70+H71</f>
        <v>0</v>
      </c>
      <c r="I66" s="602">
        <f>+I67+I68+I69+I70+I71</f>
        <v>0</v>
      </c>
    </row>
    <row r="67" spans="1:9" s="430" customFormat="1" ht="14.25" hidden="1" x14ac:dyDescent="0.25">
      <c r="A67" s="31"/>
      <c r="B67" s="32" t="s">
        <v>251</v>
      </c>
      <c r="C67" s="603">
        <v>0</v>
      </c>
      <c r="D67" s="603">
        <v>0</v>
      </c>
      <c r="E67" s="603">
        <v>0</v>
      </c>
      <c r="F67" s="604">
        <v>0</v>
      </c>
      <c r="G67" s="604">
        <v>0</v>
      </c>
      <c r="H67" s="604">
        <v>0</v>
      </c>
      <c r="I67" s="604">
        <f t="shared" si="2"/>
        <v>0</v>
      </c>
    </row>
    <row r="68" spans="1:9" s="426" customFormat="1" ht="14.25" hidden="1" x14ac:dyDescent="0.25">
      <c r="A68" s="31"/>
      <c r="B68" s="32" t="s">
        <v>252</v>
      </c>
      <c r="C68" s="603"/>
      <c r="D68" s="603"/>
      <c r="E68" s="603"/>
      <c r="F68" s="604"/>
      <c r="G68" s="604"/>
      <c r="H68" s="604">
        <v>0</v>
      </c>
      <c r="I68" s="604">
        <f t="shared" si="2"/>
        <v>0</v>
      </c>
    </row>
    <row r="69" spans="1:9" s="430" customFormat="1" ht="14.25" hidden="1" x14ac:dyDescent="0.25">
      <c r="A69" s="31"/>
      <c r="B69" s="32" t="s">
        <v>253</v>
      </c>
      <c r="C69" s="603"/>
      <c r="D69" s="603"/>
      <c r="E69" s="603"/>
      <c r="F69" s="604"/>
      <c r="G69" s="604"/>
      <c r="H69" s="604">
        <v>0</v>
      </c>
      <c r="I69" s="604">
        <f t="shared" si="2"/>
        <v>0</v>
      </c>
    </row>
    <row r="70" spans="1:9" s="426" customFormat="1" ht="14.25" hidden="1" x14ac:dyDescent="0.25">
      <c r="A70" s="31"/>
      <c r="B70" s="32" t="s">
        <v>254</v>
      </c>
      <c r="C70" s="603"/>
      <c r="D70" s="603"/>
      <c r="E70" s="603"/>
      <c r="F70" s="604"/>
      <c r="G70" s="604"/>
      <c r="H70" s="604">
        <v>0</v>
      </c>
      <c r="I70" s="604">
        <f t="shared" si="2"/>
        <v>0</v>
      </c>
    </row>
    <row r="71" spans="1:9" s="430" customFormat="1" ht="14.25" hidden="1" x14ac:dyDescent="0.25">
      <c r="A71" s="31"/>
      <c r="B71" s="32" t="s">
        <v>255</v>
      </c>
      <c r="C71" s="603"/>
      <c r="D71" s="603"/>
      <c r="E71" s="603"/>
      <c r="F71" s="604"/>
      <c r="G71" s="604"/>
      <c r="H71" s="604">
        <v>0</v>
      </c>
      <c r="I71" s="604">
        <f t="shared" si="2"/>
        <v>0</v>
      </c>
    </row>
    <row r="72" spans="1:9" s="426" customFormat="1" ht="30" x14ac:dyDescent="0.25">
      <c r="A72" s="29"/>
      <c r="B72" s="30" t="s">
        <v>256</v>
      </c>
      <c r="C72" s="602">
        <f>+C73+C74+C75+C76</f>
        <v>6594219</v>
      </c>
      <c r="D72" s="602">
        <f t="shared" ref="D72:E72" si="4">+D73+D74+D75+D76</f>
        <v>1167231</v>
      </c>
      <c r="E72" s="602">
        <f t="shared" si="4"/>
        <v>1167231</v>
      </c>
      <c r="F72" s="602">
        <f t="shared" si="1"/>
        <v>6594219</v>
      </c>
      <c r="G72" s="602">
        <f>+G73+G74+G75+G76</f>
        <v>6071841.04</v>
      </c>
      <c r="H72" s="602">
        <f>+H73+H74+H75+H76</f>
        <v>6071841.04</v>
      </c>
      <c r="I72" s="602">
        <f>+I73+I74+I75+I76</f>
        <v>522377.95999999996</v>
      </c>
    </row>
    <row r="73" spans="1:9" s="430" customFormat="1" ht="15" x14ac:dyDescent="0.25">
      <c r="A73" s="31"/>
      <c r="B73" s="32" t="s">
        <v>257</v>
      </c>
      <c r="C73" s="603">
        <v>0</v>
      </c>
      <c r="D73" s="603">
        <v>0</v>
      </c>
      <c r="E73" s="603">
        <v>0</v>
      </c>
      <c r="F73" s="602">
        <f t="shared" si="1"/>
        <v>0</v>
      </c>
      <c r="G73" s="604">
        <v>0</v>
      </c>
      <c r="H73" s="604">
        <v>0</v>
      </c>
      <c r="I73" s="604">
        <f t="shared" si="2"/>
        <v>0</v>
      </c>
    </row>
    <row r="74" spans="1:9" s="426" customFormat="1" ht="14.25" x14ac:dyDescent="0.25">
      <c r="A74" s="31"/>
      <c r="B74" s="32" t="s">
        <v>258</v>
      </c>
      <c r="C74" s="604">
        <f>+'OP9'!E93</f>
        <v>6594219</v>
      </c>
      <c r="D74" s="603">
        <f>+'OP10'!D128</f>
        <v>1167231</v>
      </c>
      <c r="E74" s="603">
        <f>+'OP10'!E128</f>
        <v>1167231</v>
      </c>
      <c r="F74" s="600">
        <f t="shared" si="1"/>
        <v>6594219</v>
      </c>
      <c r="G74" s="604">
        <f>+'OP9'!F93</f>
        <v>6071841.04</v>
      </c>
      <c r="H74" s="604">
        <f>G74</f>
        <v>6071841.04</v>
      </c>
      <c r="I74" s="604">
        <f>F74-G74</f>
        <v>522377.95999999996</v>
      </c>
    </row>
    <row r="75" spans="1:9" s="430" customFormat="1" ht="14.25" x14ac:dyDescent="0.25">
      <c r="A75" s="31"/>
      <c r="B75" s="32" t="s">
        <v>259</v>
      </c>
      <c r="C75" s="603">
        <v>0</v>
      </c>
      <c r="D75" s="603">
        <v>0</v>
      </c>
      <c r="E75" s="603">
        <v>0</v>
      </c>
      <c r="F75" s="604">
        <v>0</v>
      </c>
      <c r="G75" s="604">
        <v>0</v>
      </c>
      <c r="H75" s="604">
        <v>0</v>
      </c>
      <c r="I75" s="604">
        <f t="shared" si="2"/>
        <v>0</v>
      </c>
    </row>
    <row r="76" spans="1:9" s="426" customFormat="1" ht="14.25" x14ac:dyDescent="0.25">
      <c r="A76" s="31"/>
      <c r="B76" s="32" t="s">
        <v>260</v>
      </c>
      <c r="C76" s="603"/>
      <c r="D76" s="603"/>
      <c r="E76" s="603"/>
      <c r="F76" s="604">
        <f t="shared" ref="F76:F139" si="5">+C76+D76-E76</f>
        <v>0</v>
      </c>
      <c r="G76" s="604"/>
      <c r="H76" s="604"/>
      <c r="I76" s="604">
        <f t="shared" si="2"/>
        <v>0</v>
      </c>
    </row>
    <row r="77" spans="1:9" s="426" customFormat="1" ht="15" hidden="1" x14ac:dyDescent="0.25">
      <c r="A77" s="29">
        <v>2.5</v>
      </c>
      <c r="B77" s="33" t="s">
        <v>261</v>
      </c>
      <c r="C77" s="601">
        <f>+C78+C79+C80+C81+C82+C83</f>
        <v>0</v>
      </c>
      <c r="D77" s="601">
        <f>+D78+D79+D80+D81+D82+D83</f>
        <v>0</v>
      </c>
      <c r="E77" s="601">
        <f>+E78+E79+E80+E81+E82+E83</f>
        <v>0</v>
      </c>
      <c r="F77" s="602">
        <f t="shared" si="5"/>
        <v>0</v>
      </c>
      <c r="G77" s="602">
        <f>+G78+G79+G80+G81+G82+G83</f>
        <v>0</v>
      </c>
      <c r="H77" s="602">
        <f>+H78+H79+H80+H81+H82+H83</f>
        <v>0</v>
      </c>
      <c r="I77" s="602">
        <f>+I78+I79+I80+I81+I82+I83</f>
        <v>0</v>
      </c>
    </row>
    <row r="78" spans="1:9" s="430" customFormat="1" ht="14.25" hidden="1" x14ac:dyDescent="0.25">
      <c r="A78" s="31" t="s">
        <v>262</v>
      </c>
      <c r="B78" s="34" t="s">
        <v>263</v>
      </c>
      <c r="C78" s="603"/>
      <c r="D78" s="603"/>
      <c r="E78" s="603"/>
      <c r="F78" s="604">
        <f t="shared" si="5"/>
        <v>0</v>
      </c>
      <c r="G78" s="604"/>
      <c r="H78" s="604"/>
      <c r="I78" s="604">
        <f t="shared" ref="I78:I141" si="6">+F78-H78</f>
        <v>0</v>
      </c>
    </row>
    <row r="79" spans="1:9" s="426" customFormat="1" ht="14.25" hidden="1" x14ac:dyDescent="0.25">
      <c r="A79" s="31" t="s">
        <v>264</v>
      </c>
      <c r="B79" s="34" t="s">
        <v>265</v>
      </c>
      <c r="C79" s="603"/>
      <c r="D79" s="603"/>
      <c r="E79" s="603"/>
      <c r="F79" s="604">
        <f t="shared" si="5"/>
        <v>0</v>
      </c>
      <c r="G79" s="604"/>
      <c r="H79" s="604"/>
      <c r="I79" s="604">
        <f t="shared" si="6"/>
        <v>0</v>
      </c>
    </row>
    <row r="80" spans="1:9" s="430" customFormat="1" ht="14.25" hidden="1" x14ac:dyDescent="0.25">
      <c r="A80" s="31" t="s">
        <v>266</v>
      </c>
      <c r="B80" s="34" t="s">
        <v>267</v>
      </c>
      <c r="C80" s="603"/>
      <c r="D80" s="603"/>
      <c r="E80" s="603"/>
      <c r="F80" s="604">
        <f t="shared" si="5"/>
        <v>0</v>
      </c>
      <c r="G80" s="604"/>
      <c r="H80" s="604"/>
      <c r="I80" s="604">
        <f t="shared" si="6"/>
        <v>0</v>
      </c>
    </row>
    <row r="81" spans="1:9" s="426" customFormat="1" ht="14.25" hidden="1" x14ac:dyDescent="0.25">
      <c r="A81" s="31" t="s">
        <v>268</v>
      </c>
      <c r="B81" s="34" t="s">
        <v>269</v>
      </c>
      <c r="C81" s="603"/>
      <c r="D81" s="603"/>
      <c r="E81" s="603"/>
      <c r="F81" s="604">
        <f t="shared" si="5"/>
        <v>0</v>
      </c>
      <c r="G81" s="604"/>
      <c r="H81" s="604"/>
      <c r="I81" s="604">
        <f t="shared" si="6"/>
        <v>0</v>
      </c>
    </row>
    <row r="82" spans="1:9" s="430" customFormat="1" ht="14.25" hidden="1" x14ac:dyDescent="0.25">
      <c r="A82" s="31" t="s">
        <v>270</v>
      </c>
      <c r="B82" s="34" t="s">
        <v>271</v>
      </c>
      <c r="C82" s="603"/>
      <c r="D82" s="603"/>
      <c r="E82" s="603"/>
      <c r="F82" s="604">
        <f t="shared" si="5"/>
        <v>0</v>
      </c>
      <c r="G82" s="604"/>
      <c r="H82" s="604"/>
      <c r="I82" s="604">
        <f t="shared" si="6"/>
        <v>0</v>
      </c>
    </row>
    <row r="83" spans="1:9" s="426" customFormat="1" ht="14.25" hidden="1" x14ac:dyDescent="0.25">
      <c r="A83" s="31" t="s">
        <v>272</v>
      </c>
      <c r="B83" s="34" t="s">
        <v>273</v>
      </c>
      <c r="C83" s="603"/>
      <c r="D83" s="603"/>
      <c r="E83" s="603"/>
      <c r="F83" s="604">
        <f t="shared" si="5"/>
        <v>0</v>
      </c>
      <c r="G83" s="604"/>
      <c r="H83" s="604"/>
      <c r="I83" s="604">
        <f t="shared" si="6"/>
        <v>0</v>
      </c>
    </row>
    <row r="84" spans="1:9" s="430" customFormat="1" ht="15" hidden="1" x14ac:dyDescent="0.25">
      <c r="A84" s="29">
        <v>2.6</v>
      </c>
      <c r="B84" s="33" t="s">
        <v>274</v>
      </c>
      <c r="C84" s="601">
        <f>SUM(C85:C93)</f>
        <v>0</v>
      </c>
      <c r="D84" s="601">
        <f t="shared" ref="D84:I84" si="7">SUM(D85:D93)</f>
        <v>0</v>
      </c>
      <c r="E84" s="601">
        <f t="shared" si="7"/>
        <v>0</v>
      </c>
      <c r="F84" s="602">
        <f t="shared" si="5"/>
        <v>0</v>
      </c>
      <c r="G84" s="602">
        <f t="shared" si="7"/>
        <v>0</v>
      </c>
      <c r="H84" s="602">
        <f t="shared" si="7"/>
        <v>0</v>
      </c>
      <c r="I84" s="602">
        <f t="shared" si="7"/>
        <v>0</v>
      </c>
    </row>
    <row r="85" spans="1:9" s="426" customFormat="1" ht="14.25" hidden="1" x14ac:dyDescent="0.25">
      <c r="A85" s="31" t="s">
        <v>275</v>
      </c>
      <c r="B85" s="34" t="s">
        <v>276</v>
      </c>
      <c r="C85" s="603"/>
      <c r="D85" s="603"/>
      <c r="E85" s="603"/>
      <c r="F85" s="604">
        <f t="shared" si="5"/>
        <v>0</v>
      </c>
      <c r="G85" s="604"/>
      <c r="H85" s="604"/>
      <c r="I85" s="604">
        <f t="shared" si="6"/>
        <v>0</v>
      </c>
    </row>
    <row r="86" spans="1:9" s="430" customFormat="1" ht="14.25" hidden="1" x14ac:dyDescent="0.25">
      <c r="A86" s="35" t="s">
        <v>277</v>
      </c>
      <c r="B86" s="34" t="s">
        <v>278</v>
      </c>
      <c r="C86" s="603"/>
      <c r="D86" s="603"/>
      <c r="E86" s="603"/>
      <c r="F86" s="604">
        <f t="shared" si="5"/>
        <v>0</v>
      </c>
      <c r="G86" s="604"/>
      <c r="H86" s="604"/>
      <c r="I86" s="604">
        <f t="shared" si="6"/>
        <v>0</v>
      </c>
    </row>
    <row r="87" spans="1:9" s="426" customFormat="1" ht="14.25" hidden="1" x14ac:dyDescent="0.25">
      <c r="A87" s="35" t="s">
        <v>279</v>
      </c>
      <c r="B87" s="34" t="s">
        <v>280</v>
      </c>
      <c r="C87" s="603"/>
      <c r="D87" s="603"/>
      <c r="E87" s="603"/>
      <c r="F87" s="604">
        <f t="shared" si="5"/>
        <v>0</v>
      </c>
      <c r="G87" s="604"/>
      <c r="H87" s="604"/>
      <c r="I87" s="604">
        <f t="shared" si="6"/>
        <v>0</v>
      </c>
    </row>
    <row r="88" spans="1:9" s="430" customFormat="1" ht="14.25" hidden="1" x14ac:dyDescent="0.25">
      <c r="A88" s="35" t="s">
        <v>281</v>
      </c>
      <c r="B88" s="34" t="s">
        <v>282</v>
      </c>
      <c r="C88" s="603"/>
      <c r="D88" s="603"/>
      <c r="E88" s="603"/>
      <c r="F88" s="604">
        <f t="shared" si="5"/>
        <v>0</v>
      </c>
      <c r="G88" s="604"/>
      <c r="H88" s="604"/>
      <c r="I88" s="604">
        <f t="shared" si="6"/>
        <v>0</v>
      </c>
    </row>
    <row r="89" spans="1:9" s="426" customFormat="1" ht="14.25" hidden="1" x14ac:dyDescent="0.25">
      <c r="A89" s="35" t="s">
        <v>283</v>
      </c>
      <c r="B89" s="34" t="s">
        <v>284</v>
      </c>
      <c r="C89" s="603"/>
      <c r="D89" s="603"/>
      <c r="E89" s="603"/>
      <c r="F89" s="604">
        <f t="shared" si="5"/>
        <v>0</v>
      </c>
      <c r="G89" s="604"/>
      <c r="H89" s="604"/>
      <c r="I89" s="604">
        <f t="shared" si="6"/>
        <v>0</v>
      </c>
    </row>
    <row r="90" spans="1:9" s="430" customFormat="1" ht="14.25" hidden="1" x14ac:dyDescent="0.25">
      <c r="A90" s="35" t="s">
        <v>285</v>
      </c>
      <c r="B90" s="34" t="s">
        <v>286</v>
      </c>
      <c r="C90" s="603"/>
      <c r="D90" s="603"/>
      <c r="E90" s="603"/>
      <c r="F90" s="604">
        <f t="shared" si="5"/>
        <v>0</v>
      </c>
      <c r="G90" s="604"/>
      <c r="H90" s="604"/>
      <c r="I90" s="604">
        <f t="shared" si="6"/>
        <v>0</v>
      </c>
    </row>
    <row r="91" spans="1:9" s="426" customFormat="1" ht="14.25" hidden="1" x14ac:dyDescent="0.25">
      <c r="A91" s="35" t="s">
        <v>287</v>
      </c>
      <c r="B91" s="34" t="s">
        <v>288</v>
      </c>
      <c r="C91" s="603"/>
      <c r="D91" s="603"/>
      <c r="E91" s="603"/>
      <c r="F91" s="604">
        <f t="shared" si="5"/>
        <v>0</v>
      </c>
      <c r="G91" s="604"/>
      <c r="H91" s="604"/>
      <c r="I91" s="604">
        <f t="shared" si="6"/>
        <v>0</v>
      </c>
    </row>
    <row r="92" spans="1:9" s="430" customFormat="1" ht="14.25" hidden="1" x14ac:dyDescent="0.25">
      <c r="A92" s="35" t="s">
        <v>289</v>
      </c>
      <c r="B92" s="34" t="s">
        <v>290</v>
      </c>
      <c r="C92" s="603"/>
      <c r="D92" s="603"/>
      <c r="E92" s="603"/>
      <c r="F92" s="604">
        <f t="shared" si="5"/>
        <v>0</v>
      </c>
      <c r="G92" s="604"/>
      <c r="H92" s="604"/>
      <c r="I92" s="604">
        <f t="shared" si="6"/>
        <v>0</v>
      </c>
    </row>
    <row r="93" spans="1:9" s="426" customFormat="1" ht="14.25" hidden="1" x14ac:dyDescent="0.25">
      <c r="A93" s="35" t="s">
        <v>291</v>
      </c>
      <c r="B93" s="34" t="s">
        <v>292</v>
      </c>
      <c r="C93" s="603">
        <v>0</v>
      </c>
      <c r="D93" s="603">
        <v>0</v>
      </c>
      <c r="E93" s="603">
        <v>0</v>
      </c>
      <c r="F93" s="604">
        <v>0</v>
      </c>
      <c r="G93" s="604">
        <v>0</v>
      </c>
      <c r="H93" s="604">
        <v>0</v>
      </c>
      <c r="I93" s="604">
        <f t="shared" si="6"/>
        <v>0</v>
      </c>
    </row>
    <row r="94" spans="1:9" s="430" customFormat="1" ht="15" hidden="1" x14ac:dyDescent="0.25">
      <c r="A94" s="36">
        <v>2.7</v>
      </c>
      <c r="B94" s="33" t="s">
        <v>293</v>
      </c>
      <c r="C94" s="601">
        <f>SUM(C95)</f>
        <v>0</v>
      </c>
      <c r="D94" s="601">
        <f>SUM(D95)</f>
        <v>0</v>
      </c>
      <c r="E94" s="601">
        <f>SUM(E95)</f>
        <v>0</v>
      </c>
      <c r="F94" s="602">
        <f t="shared" si="5"/>
        <v>0</v>
      </c>
      <c r="G94" s="602">
        <f>SUM(G95)</f>
        <v>0</v>
      </c>
      <c r="H94" s="602">
        <f>SUM(H95)</f>
        <v>0</v>
      </c>
      <c r="I94" s="602">
        <f t="shared" si="6"/>
        <v>0</v>
      </c>
    </row>
    <row r="95" spans="1:9" s="426" customFormat="1" ht="14.25" hidden="1" x14ac:dyDescent="0.25">
      <c r="A95" s="35" t="s">
        <v>294</v>
      </c>
      <c r="B95" s="34" t="s">
        <v>295</v>
      </c>
      <c r="C95" s="603">
        <v>0</v>
      </c>
      <c r="D95" s="603"/>
      <c r="E95" s="603"/>
      <c r="F95" s="604">
        <v>0</v>
      </c>
      <c r="G95" s="604">
        <v>0</v>
      </c>
      <c r="H95" s="604">
        <v>0</v>
      </c>
      <c r="I95" s="604">
        <f t="shared" si="6"/>
        <v>0</v>
      </c>
    </row>
    <row r="96" spans="1:9" s="430" customFormat="1" ht="15" hidden="1" x14ac:dyDescent="0.25">
      <c r="A96" s="27">
        <v>3</v>
      </c>
      <c r="B96" s="28" t="s">
        <v>296</v>
      </c>
      <c r="C96" s="605">
        <f>+C97+C100</f>
        <v>0</v>
      </c>
      <c r="D96" s="605">
        <f>+D97+D100</f>
        <v>0</v>
      </c>
      <c r="E96" s="605">
        <f>+E97+E100</f>
        <v>0</v>
      </c>
      <c r="F96" s="606">
        <f>+C96+D96-E96</f>
        <v>0</v>
      </c>
      <c r="G96" s="606">
        <f>+G97+G100</f>
        <v>0</v>
      </c>
      <c r="H96" s="606">
        <f>+H97+H100</f>
        <v>0</v>
      </c>
      <c r="I96" s="606">
        <f>+I97+I100</f>
        <v>0</v>
      </c>
    </row>
    <row r="97" spans="1:9" s="426" customFormat="1" ht="30" hidden="1" x14ac:dyDescent="0.25">
      <c r="A97" s="36">
        <v>3.1</v>
      </c>
      <c r="B97" s="33" t="s">
        <v>297</v>
      </c>
      <c r="C97" s="601">
        <f>SUM(C98:C99)</f>
        <v>0</v>
      </c>
      <c r="D97" s="601">
        <f t="shared" ref="D97:I97" si="8">SUM(D98:D99)</f>
        <v>0</v>
      </c>
      <c r="E97" s="601">
        <f t="shared" si="8"/>
        <v>0</v>
      </c>
      <c r="F97" s="602">
        <f>+C97+D97-E97</f>
        <v>0</v>
      </c>
      <c r="G97" s="602">
        <f t="shared" si="8"/>
        <v>0</v>
      </c>
      <c r="H97" s="602">
        <f t="shared" si="8"/>
        <v>0</v>
      </c>
      <c r="I97" s="602">
        <f t="shared" si="8"/>
        <v>0</v>
      </c>
    </row>
    <row r="98" spans="1:9" s="426" customFormat="1" ht="14.25" hidden="1" x14ac:dyDescent="0.25">
      <c r="A98" s="35" t="s">
        <v>298</v>
      </c>
      <c r="B98" s="34" t="s">
        <v>299</v>
      </c>
      <c r="C98" s="603">
        <v>0</v>
      </c>
      <c r="D98" s="603">
        <v>0</v>
      </c>
      <c r="E98" s="603">
        <v>0</v>
      </c>
      <c r="F98" s="604">
        <v>0</v>
      </c>
      <c r="G98" s="604">
        <v>0</v>
      </c>
      <c r="H98" s="604">
        <v>0</v>
      </c>
      <c r="I98" s="604">
        <f t="shared" si="6"/>
        <v>0</v>
      </c>
    </row>
    <row r="99" spans="1:9" s="430" customFormat="1" ht="14.25" hidden="1" x14ac:dyDescent="0.25">
      <c r="A99" s="35" t="s">
        <v>300</v>
      </c>
      <c r="B99" s="34" t="s">
        <v>301</v>
      </c>
      <c r="C99" s="603"/>
      <c r="D99" s="603"/>
      <c r="E99" s="603"/>
      <c r="F99" s="604">
        <f t="shared" si="5"/>
        <v>0</v>
      </c>
      <c r="G99" s="604"/>
      <c r="H99" s="604"/>
      <c r="I99" s="604">
        <f t="shared" si="6"/>
        <v>0</v>
      </c>
    </row>
    <row r="100" spans="1:9" s="426" customFormat="1" ht="15" hidden="1" x14ac:dyDescent="0.25">
      <c r="A100" s="36">
        <v>3.2</v>
      </c>
      <c r="B100" s="33" t="s">
        <v>302</v>
      </c>
      <c r="C100" s="601">
        <f>SUM(C101:C106)</f>
        <v>0</v>
      </c>
      <c r="D100" s="601">
        <f t="shared" ref="D100:I100" si="9">SUM(D101:D106)</f>
        <v>0</v>
      </c>
      <c r="E100" s="601">
        <f t="shared" si="9"/>
        <v>0</v>
      </c>
      <c r="F100" s="602">
        <f t="shared" si="9"/>
        <v>0</v>
      </c>
      <c r="G100" s="602">
        <f t="shared" si="9"/>
        <v>0</v>
      </c>
      <c r="H100" s="602">
        <f t="shared" si="9"/>
        <v>0</v>
      </c>
      <c r="I100" s="602">
        <f t="shared" si="9"/>
        <v>0</v>
      </c>
    </row>
    <row r="101" spans="1:9" s="426" customFormat="1" ht="14.25" hidden="1" x14ac:dyDescent="0.25">
      <c r="A101" s="35" t="s">
        <v>303</v>
      </c>
      <c r="B101" s="34" t="s">
        <v>304</v>
      </c>
      <c r="C101" s="603"/>
      <c r="D101" s="603"/>
      <c r="E101" s="603"/>
      <c r="F101" s="604">
        <f t="shared" si="5"/>
        <v>0</v>
      </c>
      <c r="G101" s="604"/>
      <c r="H101" s="604"/>
      <c r="I101" s="604">
        <f t="shared" si="6"/>
        <v>0</v>
      </c>
    </row>
    <row r="102" spans="1:9" s="430" customFormat="1" ht="14.25" hidden="1" x14ac:dyDescent="0.25">
      <c r="A102" s="35" t="s">
        <v>305</v>
      </c>
      <c r="B102" s="34" t="s">
        <v>306</v>
      </c>
      <c r="C102" s="603"/>
      <c r="D102" s="603"/>
      <c r="E102" s="603"/>
      <c r="F102" s="604">
        <f t="shared" si="5"/>
        <v>0</v>
      </c>
      <c r="G102" s="604"/>
      <c r="H102" s="604"/>
      <c r="I102" s="604">
        <f t="shared" si="6"/>
        <v>0</v>
      </c>
    </row>
    <row r="103" spans="1:9" s="426" customFormat="1" ht="14.25" hidden="1" x14ac:dyDescent="0.25">
      <c r="A103" s="35" t="s">
        <v>307</v>
      </c>
      <c r="B103" s="34" t="s">
        <v>308</v>
      </c>
      <c r="C103" s="603">
        <v>0</v>
      </c>
      <c r="D103" s="603">
        <v>0</v>
      </c>
      <c r="E103" s="603">
        <v>0</v>
      </c>
      <c r="F103" s="604">
        <v>0</v>
      </c>
      <c r="G103" s="604">
        <v>0</v>
      </c>
      <c r="H103" s="604">
        <v>0</v>
      </c>
      <c r="I103" s="604">
        <f t="shared" si="6"/>
        <v>0</v>
      </c>
    </row>
    <row r="104" spans="1:9" s="430" customFormat="1" ht="14.25" hidden="1" x14ac:dyDescent="0.25">
      <c r="A104" s="35" t="s">
        <v>309</v>
      </c>
      <c r="B104" s="34" t="s">
        <v>310</v>
      </c>
      <c r="C104" s="603"/>
      <c r="D104" s="603"/>
      <c r="E104" s="603"/>
      <c r="F104" s="604">
        <f t="shared" si="5"/>
        <v>0</v>
      </c>
      <c r="G104" s="604"/>
      <c r="H104" s="604"/>
      <c r="I104" s="604">
        <f t="shared" si="6"/>
        <v>0</v>
      </c>
    </row>
    <row r="105" spans="1:9" s="426" customFormat="1" ht="14.25" hidden="1" x14ac:dyDescent="0.25">
      <c r="A105" s="35" t="s">
        <v>311</v>
      </c>
      <c r="B105" s="34" t="s">
        <v>312</v>
      </c>
      <c r="C105" s="603"/>
      <c r="D105" s="603"/>
      <c r="E105" s="603"/>
      <c r="F105" s="604">
        <f t="shared" si="5"/>
        <v>0</v>
      </c>
      <c r="G105" s="604"/>
      <c r="H105" s="604"/>
      <c r="I105" s="604">
        <f t="shared" si="6"/>
        <v>0</v>
      </c>
    </row>
    <row r="106" spans="1:9" s="430" customFormat="1" ht="14.25" hidden="1" x14ac:dyDescent="0.25">
      <c r="A106" s="35" t="s">
        <v>313</v>
      </c>
      <c r="B106" s="34" t="s">
        <v>314</v>
      </c>
      <c r="C106" s="603"/>
      <c r="D106" s="603"/>
      <c r="E106" s="603"/>
      <c r="F106" s="604">
        <f t="shared" si="5"/>
        <v>0</v>
      </c>
      <c r="G106" s="604"/>
      <c r="H106" s="604"/>
      <c r="I106" s="604">
        <f t="shared" si="6"/>
        <v>0</v>
      </c>
    </row>
    <row r="107" spans="1:9" s="426" customFormat="1" ht="15" hidden="1" x14ac:dyDescent="0.25">
      <c r="A107" s="36">
        <v>3.3</v>
      </c>
      <c r="B107" s="33" t="s">
        <v>315</v>
      </c>
      <c r="C107" s="601"/>
      <c r="D107" s="601"/>
      <c r="E107" s="601"/>
      <c r="F107" s="602">
        <f t="shared" si="5"/>
        <v>0</v>
      </c>
      <c r="G107" s="602"/>
      <c r="H107" s="602"/>
      <c r="I107" s="602">
        <f t="shared" si="6"/>
        <v>0</v>
      </c>
    </row>
    <row r="108" spans="1:9" s="430" customFormat="1" ht="14.25" hidden="1" x14ac:dyDescent="0.25">
      <c r="A108" s="35" t="s">
        <v>316</v>
      </c>
      <c r="B108" s="34" t="s">
        <v>317</v>
      </c>
      <c r="C108" s="603"/>
      <c r="D108" s="603"/>
      <c r="E108" s="603"/>
      <c r="F108" s="604">
        <f t="shared" si="5"/>
        <v>0</v>
      </c>
      <c r="G108" s="604"/>
      <c r="H108" s="604"/>
      <c r="I108" s="604">
        <f t="shared" si="6"/>
        <v>0</v>
      </c>
    </row>
    <row r="109" spans="1:9" s="426" customFormat="1" ht="14.25" hidden="1" x14ac:dyDescent="0.25">
      <c r="A109" s="35" t="s">
        <v>318</v>
      </c>
      <c r="B109" s="34" t="s">
        <v>319</v>
      </c>
      <c r="C109" s="603"/>
      <c r="D109" s="603"/>
      <c r="E109" s="603"/>
      <c r="F109" s="604">
        <f t="shared" si="5"/>
        <v>0</v>
      </c>
      <c r="G109" s="604"/>
      <c r="H109" s="604"/>
      <c r="I109" s="604">
        <f t="shared" si="6"/>
        <v>0</v>
      </c>
    </row>
    <row r="110" spans="1:9" s="430" customFormat="1" ht="14.25" hidden="1" x14ac:dyDescent="0.25">
      <c r="A110" s="35" t="s">
        <v>320</v>
      </c>
      <c r="B110" s="34" t="s">
        <v>321</v>
      </c>
      <c r="C110" s="603"/>
      <c r="D110" s="603"/>
      <c r="E110" s="603"/>
      <c r="F110" s="604">
        <f t="shared" si="5"/>
        <v>0</v>
      </c>
      <c r="G110" s="604"/>
      <c r="H110" s="604"/>
      <c r="I110" s="604">
        <f t="shared" si="6"/>
        <v>0</v>
      </c>
    </row>
    <row r="111" spans="1:9" s="426" customFormat="1" ht="14.25" hidden="1" x14ac:dyDescent="0.25">
      <c r="A111" s="35" t="s">
        <v>322</v>
      </c>
      <c r="B111" s="34" t="s">
        <v>323</v>
      </c>
      <c r="C111" s="603"/>
      <c r="D111" s="603"/>
      <c r="E111" s="603"/>
      <c r="F111" s="604">
        <f t="shared" si="5"/>
        <v>0</v>
      </c>
      <c r="G111" s="604"/>
      <c r="H111" s="604"/>
      <c r="I111" s="604">
        <f t="shared" si="6"/>
        <v>0</v>
      </c>
    </row>
    <row r="112" spans="1:9" s="430" customFormat="1" ht="14.25" hidden="1" x14ac:dyDescent="0.25">
      <c r="A112" s="35" t="s">
        <v>324</v>
      </c>
      <c r="B112" s="34" t="s">
        <v>325</v>
      </c>
      <c r="C112" s="603"/>
      <c r="D112" s="603"/>
      <c r="E112" s="603"/>
      <c r="F112" s="604">
        <f t="shared" si="5"/>
        <v>0</v>
      </c>
      <c r="G112" s="604"/>
      <c r="H112" s="604"/>
      <c r="I112" s="604">
        <f t="shared" si="6"/>
        <v>0</v>
      </c>
    </row>
    <row r="113" spans="1:9" s="426" customFormat="1" ht="14.25" hidden="1" x14ac:dyDescent="0.25">
      <c r="A113" s="35" t="s">
        <v>326</v>
      </c>
      <c r="B113" s="34" t="s">
        <v>327</v>
      </c>
      <c r="C113" s="603"/>
      <c r="D113" s="603"/>
      <c r="E113" s="603"/>
      <c r="F113" s="604">
        <f t="shared" si="5"/>
        <v>0</v>
      </c>
      <c r="G113" s="604"/>
      <c r="H113" s="604"/>
      <c r="I113" s="604">
        <f t="shared" si="6"/>
        <v>0</v>
      </c>
    </row>
    <row r="114" spans="1:9" s="430" customFormat="1" ht="15" hidden="1" x14ac:dyDescent="0.25">
      <c r="A114" s="36">
        <v>3.4</v>
      </c>
      <c r="B114" s="33" t="s">
        <v>328</v>
      </c>
      <c r="C114" s="601">
        <f>SUM(C115:C117)</f>
        <v>0</v>
      </c>
      <c r="D114" s="601">
        <f>SUM(D115:D117)</f>
        <v>0</v>
      </c>
      <c r="E114" s="601">
        <f>SUM(E115:E117)</f>
        <v>0</v>
      </c>
      <c r="F114" s="602">
        <f t="shared" si="5"/>
        <v>0</v>
      </c>
      <c r="G114" s="602">
        <f>SUM(G115:G117)</f>
        <v>0</v>
      </c>
      <c r="H114" s="602">
        <f>SUM(H115:H117)</f>
        <v>0</v>
      </c>
      <c r="I114" s="602">
        <f t="shared" si="6"/>
        <v>0</v>
      </c>
    </row>
    <row r="115" spans="1:9" s="426" customFormat="1" ht="28.5" hidden="1" x14ac:dyDescent="0.25">
      <c r="A115" s="35" t="s">
        <v>329</v>
      </c>
      <c r="B115" s="34" t="s">
        <v>330</v>
      </c>
      <c r="C115" s="603"/>
      <c r="D115" s="603"/>
      <c r="E115" s="603"/>
      <c r="F115" s="604">
        <f t="shared" si="5"/>
        <v>0</v>
      </c>
      <c r="G115" s="604"/>
      <c r="H115" s="604"/>
      <c r="I115" s="604">
        <f t="shared" si="6"/>
        <v>0</v>
      </c>
    </row>
    <row r="116" spans="1:9" s="430" customFormat="1" ht="14.25" hidden="1" x14ac:dyDescent="0.25">
      <c r="A116" s="35" t="s">
        <v>331</v>
      </c>
      <c r="B116" s="34" t="s">
        <v>332</v>
      </c>
      <c r="C116" s="603"/>
      <c r="D116" s="603"/>
      <c r="E116" s="603"/>
      <c r="F116" s="604">
        <f t="shared" si="5"/>
        <v>0</v>
      </c>
      <c r="G116" s="604"/>
      <c r="H116" s="604"/>
      <c r="I116" s="604">
        <f t="shared" si="6"/>
        <v>0</v>
      </c>
    </row>
    <row r="117" spans="1:9" s="426" customFormat="1" ht="14.25" hidden="1" x14ac:dyDescent="0.25">
      <c r="A117" s="35" t="s">
        <v>333</v>
      </c>
      <c r="B117" s="34" t="s">
        <v>334</v>
      </c>
      <c r="C117" s="603"/>
      <c r="D117" s="603"/>
      <c r="E117" s="603"/>
      <c r="F117" s="604">
        <f t="shared" si="5"/>
        <v>0</v>
      </c>
      <c r="G117" s="604"/>
      <c r="H117" s="604"/>
      <c r="I117" s="604">
        <f t="shared" si="6"/>
        <v>0</v>
      </c>
    </row>
    <row r="118" spans="1:9" s="430" customFormat="1" ht="15" hidden="1" x14ac:dyDescent="0.25">
      <c r="A118" s="36">
        <v>3.5</v>
      </c>
      <c r="B118" s="33" t="s">
        <v>335</v>
      </c>
      <c r="C118" s="601">
        <f>SUM(C119:C124)</f>
        <v>0</v>
      </c>
      <c r="D118" s="601">
        <f>SUM(D119:D124)</f>
        <v>0</v>
      </c>
      <c r="E118" s="601">
        <f>SUM(E119:E124)</f>
        <v>0</v>
      </c>
      <c r="F118" s="602">
        <f t="shared" si="5"/>
        <v>0</v>
      </c>
      <c r="G118" s="602">
        <f>SUM(G119:G124)</f>
        <v>0</v>
      </c>
      <c r="H118" s="602">
        <f>SUM(H119:H124)</f>
        <v>0</v>
      </c>
      <c r="I118" s="602">
        <f t="shared" si="6"/>
        <v>0</v>
      </c>
    </row>
    <row r="119" spans="1:9" s="429" customFormat="1" ht="14.25" hidden="1" x14ac:dyDescent="0.25">
      <c r="A119" s="35" t="s">
        <v>336</v>
      </c>
      <c r="B119" s="34" t="s">
        <v>337</v>
      </c>
      <c r="C119" s="603"/>
      <c r="D119" s="603"/>
      <c r="E119" s="603"/>
      <c r="F119" s="604">
        <f t="shared" si="5"/>
        <v>0</v>
      </c>
      <c r="G119" s="604"/>
      <c r="H119" s="604"/>
      <c r="I119" s="604">
        <f t="shared" si="6"/>
        <v>0</v>
      </c>
    </row>
    <row r="120" spans="1:9" s="430" customFormat="1" ht="14.25" hidden="1" x14ac:dyDescent="0.25">
      <c r="A120" s="35" t="s">
        <v>338</v>
      </c>
      <c r="B120" s="34" t="s">
        <v>339</v>
      </c>
      <c r="C120" s="603"/>
      <c r="D120" s="603"/>
      <c r="E120" s="603"/>
      <c r="F120" s="604">
        <f t="shared" si="5"/>
        <v>0</v>
      </c>
      <c r="G120" s="604"/>
      <c r="H120" s="604"/>
      <c r="I120" s="604">
        <f t="shared" si="6"/>
        <v>0</v>
      </c>
    </row>
    <row r="121" spans="1:9" s="426" customFormat="1" ht="14.25" hidden="1" x14ac:dyDescent="0.25">
      <c r="A121" s="35" t="s">
        <v>340</v>
      </c>
      <c r="B121" s="34" t="s">
        <v>341</v>
      </c>
      <c r="C121" s="603"/>
      <c r="D121" s="603"/>
      <c r="E121" s="603"/>
      <c r="F121" s="604">
        <f t="shared" si="5"/>
        <v>0</v>
      </c>
      <c r="G121" s="604"/>
      <c r="H121" s="604"/>
      <c r="I121" s="604">
        <f t="shared" si="6"/>
        <v>0</v>
      </c>
    </row>
    <row r="122" spans="1:9" s="430" customFormat="1" ht="14.25" hidden="1" x14ac:dyDescent="0.25">
      <c r="A122" s="35" t="s">
        <v>342</v>
      </c>
      <c r="B122" s="34" t="s">
        <v>343</v>
      </c>
      <c r="C122" s="603"/>
      <c r="D122" s="603"/>
      <c r="E122" s="603"/>
      <c r="F122" s="604">
        <f t="shared" si="5"/>
        <v>0</v>
      </c>
      <c r="G122" s="604"/>
      <c r="H122" s="604"/>
      <c r="I122" s="604">
        <f t="shared" si="6"/>
        <v>0</v>
      </c>
    </row>
    <row r="123" spans="1:9" s="426" customFormat="1" ht="28.5" hidden="1" x14ac:dyDescent="0.25">
      <c r="A123" s="35" t="s">
        <v>344</v>
      </c>
      <c r="B123" s="34" t="s">
        <v>345</v>
      </c>
      <c r="C123" s="603"/>
      <c r="D123" s="603"/>
      <c r="E123" s="603"/>
      <c r="F123" s="604">
        <f t="shared" si="5"/>
        <v>0</v>
      </c>
      <c r="G123" s="604"/>
      <c r="H123" s="604"/>
      <c r="I123" s="604">
        <f t="shared" si="6"/>
        <v>0</v>
      </c>
    </row>
    <row r="124" spans="1:9" s="426" customFormat="1" ht="14.25" hidden="1" x14ac:dyDescent="0.25">
      <c r="A124" s="35" t="s">
        <v>346</v>
      </c>
      <c r="B124" s="34" t="s">
        <v>347</v>
      </c>
      <c r="C124" s="603"/>
      <c r="D124" s="603"/>
      <c r="E124" s="603"/>
      <c r="F124" s="604">
        <f t="shared" si="5"/>
        <v>0</v>
      </c>
      <c r="G124" s="604"/>
      <c r="H124" s="604"/>
      <c r="I124" s="604">
        <f t="shared" si="6"/>
        <v>0</v>
      </c>
    </row>
    <row r="125" spans="1:9" s="430" customFormat="1" ht="15" hidden="1" x14ac:dyDescent="0.25">
      <c r="A125" s="36">
        <v>3.6</v>
      </c>
      <c r="B125" s="33" t="s">
        <v>348</v>
      </c>
      <c r="C125" s="601">
        <f>SUM(C126)</f>
        <v>0</v>
      </c>
      <c r="D125" s="601"/>
      <c r="E125" s="601"/>
      <c r="F125" s="602">
        <f t="shared" si="5"/>
        <v>0</v>
      </c>
      <c r="G125" s="602"/>
      <c r="H125" s="602"/>
      <c r="I125" s="602">
        <f t="shared" si="6"/>
        <v>0</v>
      </c>
    </row>
    <row r="126" spans="1:9" s="426" customFormat="1" ht="14.25" hidden="1" x14ac:dyDescent="0.25">
      <c r="A126" s="35" t="s">
        <v>349</v>
      </c>
      <c r="B126" s="34" t="s">
        <v>350</v>
      </c>
      <c r="C126" s="603"/>
      <c r="D126" s="603"/>
      <c r="E126" s="603"/>
      <c r="F126" s="604">
        <f t="shared" si="5"/>
        <v>0</v>
      </c>
      <c r="G126" s="604"/>
      <c r="H126" s="604"/>
      <c r="I126" s="604">
        <f t="shared" si="6"/>
        <v>0</v>
      </c>
    </row>
    <row r="127" spans="1:9" s="430" customFormat="1" ht="15" hidden="1" x14ac:dyDescent="0.25">
      <c r="A127" s="36">
        <v>3.7</v>
      </c>
      <c r="B127" s="33" t="s">
        <v>351</v>
      </c>
      <c r="C127" s="601">
        <f>SUM(C128:C129)</f>
        <v>0</v>
      </c>
      <c r="D127" s="601"/>
      <c r="E127" s="601"/>
      <c r="F127" s="602">
        <f t="shared" si="5"/>
        <v>0</v>
      </c>
      <c r="G127" s="602"/>
      <c r="H127" s="602"/>
      <c r="I127" s="602">
        <f t="shared" si="6"/>
        <v>0</v>
      </c>
    </row>
    <row r="128" spans="1:9" s="426" customFormat="1" ht="14.25" hidden="1" x14ac:dyDescent="0.25">
      <c r="A128" s="35" t="s">
        <v>352</v>
      </c>
      <c r="B128" s="34" t="s">
        <v>353</v>
      </c>
      <c r="C128" s="603"/>
      <c r="D128" s="603"/>
      <c r="E128" s="603"/>
      <c r="F128" s="604">
        <f t="shared" si="5"/>
        <v>0</v>
      </c>
      <c r="G128" s="604"/>
      <c r="H128" s="604"/>
      <c r="I128" s="604">
        <f t="shared" si="6"/>
        <v>0</v>
      </c>
    </row>
    <row r="129" spans="1:9" s="430" customFormat="1" ht="14.25" hidden="1" x14ac:dyDescent="0.25">
      <c r="A129" s="35" t="s">
        <v>354</v>
      </c>
      <c r="B129" s="34" t="s">
        <v>355</v>
      </c>
      <c r="C129" s="603"/>
      <c r="D129" s="603"/>
      <c r="E129" s="603"/>
      <c r="F129" s="604">
        <f t="shared" si="5"/>
        <v>0</v>
      </c>
      <c r="G129" s="604"/>
      <c r="H129" s="604"/>
      <c r="I129" s="604">
        <f t="shared" si="6"/>
        <v>0</v>
      </c>
    </row>
    <row r="130" spans="1:9" s="426" customFormat="1" ht="15" hidden="1" x14ac:dyDescent="0.25">
      <c r="A130" s="36">
        <v>3.8</v>
      </c>
      <c r="B130" s="33" t="s">
        <v>356</v>
      </c>
      <c r="C130" s="601">
        <f>SUM(C131:C134)</f>
        <v>0</v>
      </c>
      <c r="D130" s="601"/>
      <c r="E130" s="601"/>
      <c r="F130" s="602">
        <f t="shared" si="5"/>
        <v>0</v>
      </c>
      <c r="G130" s="602"/>
      <c r="H130" s="602"/>
      <c r="I130" s="602">
        <f t="shared" si="6"/>
        <v>0</v>
      </c>
    </row>
    <row r="131" spans="1:9" s="430" customFormat="1" ht="14.25" hidden="1" x14ac:dyDescent="0.25">
      <c r="A131" s="35" t="s">
        <v>357</v>
      </c>
      <c r="B131" s="34" t="s">
        <v>358</v>
      </c>
      <c r="C131" s="603"/>
      <c r="D131" s="603"/>
      <c r="E131" s="603"/>
      <c r="F131" s="604">
        <f t="shared" si="5"/>
        <v>0</v>
      </c>
      <c r="G131" s="604"/>
      <c r="H131" s="604"/>
      <c r="I131" s="604">
        <f t="shared" si="6"/>
        <v>0</v>
      </c>
    </row>
    <row r="132" spans="1:9" s="426" customFormat="1" ht="14.25" hidden="1" x14ac:dyDescent="0.25">
      <c r="A132" s="35" t="s">
        <v>359</v>
      </c>
      <c r="B132" s="34" t="s">
        <v>360</v>
      </c>
      <c r="C132" s="603"/>
      <c r="D132" s="603"/>
      <c r="E132" s="603"/>
      <c r="F132" s="604">
        <f t="shared" si="5"/>
        <v>0</v>
      </c>
      <c r="G132" s="604"/>
      <c r="H132" s="604"/>
      <c r="I132" s="604">
        <f t="shared" si="6"/>
        <v>0</v>
      </c>
    </row>
    <row r="133" spans="1:9" s="430" customFormat="1" ht="14.25" hidden="1" x14ac:dyDescent="0.25">
      <c r="A133" s="35" t="s">
        <v>361</v>
      </c>
      <c r="B133" s="34" t="s">
        <v>362</v>
      </c>
      <c r="C133" s="603"/>
      <c r="D133" s="603"/>
      <c r="E133" s="603"/>
      <c r="F133" s="604">
        <f t="shared" si="5"/>
        <v>0</v>
      </c>
      <c r="G133" s="604"/>
      <c r="H133" s="604"/>
      <c r="I133" s="604">
        <f t="shared" si="6"/>
        <v>0</v>
      </c>
    </row>
    <row r="134" spans="1:9" s="426" customFormat="1" ht="14.25" hidden="1" x14ac:dyDescent="0.25">
      <c r="A134" s="35" t="s">
        <v>363</v>
      </c>
      <c r="B134" s="34" t="s">
        <v>364</v>
      </c>
      <c r="C134" s="603"/>
      <c r="D134" s="603"/>
      <c r="E134" s="603"/>
      <c r="F134" s="604">
        <f t="shared" si="5"/>
        <v>0</v>
      </c>
      <c r="G134" s="604"/>
      <c r="H134" s="604"/>
      <c r="I134" s="604">
        <f t="shared" si="6"/>
        <v>0</v>
      </c>
    </row>
    <row r="135" spans="1:9" s="430" customFormat="1" ht="30" hidden="1" x14ac:dyDescent="0.25">
      <c r="A135" s="36">
        <v>3.9</v>
      </c>
      <c r="B135" s="33" t="s">
        <v>365</v>
      </c>
      <c r="C135" s="601">
        <f>SUM(C136:C138)</f>
        <v>0</v>
      </c>
      <c r="D135" s="601"/>
      <c r="E135" s="601"/>
      <c r="F135" s="602">
        <f t="shared" si="5"/>
        <v>0</v>
      </c>
      <c r="G135" s="602"/>
      <c r="H135" s="602"/>
      <c r="I135" s="602">
        <f t="shared" si="6"/>
        <v>0</v>
      </c>
    </row>
    <row r="136" spans="1:9" s="426" customFormat="1" ht="14.25" hidden="1" x14ac:dyDescent="0.25">
      <c r="A136" s="35" t="s">
        <v>366</v>
      </c>
      <c r="B136" s="34" t="s">
        <v>367</v>
      </c>
      <c r="C136" s="603"/>
      <c r="D136" s="603"/>
      <c r="E136" s="603"/>
      <c r="F136" s="604">
        <f t="shared" si="5"/>
        <v>0</v>
      </c>
      <c r="G136" s="604"/>
      <c r="H136" s="604"/>
      <c r="I136" s="604">
        <f t="shared" si="6"/>
        <v>0</v>
      </c>
    </row>
    <row r="137" spans="1:9" s="430" customFormat="1" ht="14.25" hidden="1" x14ac:dyDescent="0.25">
      <c r="A137" s="35" t="s">
        <v>368</v>
      </c>
      <c r="B137" s="34" t="s">
        <v>369</v>
      </c>
      <c r="C137" s="603"/>
      <c r="D137" s="603"/>
      <c r="E137" s="603"/>
      <c r="F137" s="604">
        <f t="shared" si="5"/>
        <v>0</v>
      </c>
      <c r="G137" s="604"/>
      <c r="H137" s="604"/>
      <c r="I137" s="604">
        <f t="shared" si="6"/>
        <v>0</v>
      </c>
    </row>
    <row r="138" spans="1:9" s="426" customFormat="1" ht="14.25" hidden="1" x14ac:dyDescent="0.25">
      <c r="A138" s="35" t="s">
        <v>370</v>
      </c>
      <c r="B138" s="34" t="s">
        <v>371</v>
      </c>
      <c r="C138" s="603"/>
      <c r="D138" s="603"/>
      <c r="E138" s="603"/>
      <c r="F138" s="604">
        <f t="shared" si="5"/>
        <v>0</v>
      </c>
      <c r="G138" s="604"/>
      <c r="H138" s="604"/>
      <c r="I138" s="604">
        <f t="shared" si="6"/>
        <v>0</v>
      </c>
    </row>
    <row r="139" spans="1:9" s="430" customFormat="1" ht="30" hidden="1" x14ac:dyDescent="0.25">
      <c r="A139" s="27">
        <v>4</v>
      </c>
      <c r="B139" s="28" t="s">
        <v>372</v>
      </c>
      <c r="C139" s="605">
        <f>+C140+C143+C147+C152</f>
        <v>0</v>
      </c>
      <c r="D139" s="605">
        <f>+D140+D143+D147+D152</f>
        <v>0</v>
      </c>
      <c r="E139" s="605">
        <f>+E140+E143+E147+E152</f>
        <v>0</v>
      </c>
      <c r="F139" s="606">
        <f t="shared" si="5"/>
        <v>0</v>
      </c>
      <c r="G139" s="606">
        <f>+G140+G143+G147+G152</f>
        <v>0</v>
      </c>
      <c r="H139" s="606">
        <f>+H140+H143+H147+H152</f>
        <v>0</v>
      </c>
      <c r="I139" s="606">
        <f t="shared" si="6"/>
        <v>0</v>
      </c>
    </row>
    <row r="140" spans="1:9" s="426" customFormat="1" ht="30" hidden="1" x14ac:dyDescent="0.25">
      <c r="A140" s="36">
        <v>4.0999999999999996</v>
      </c>
      <c r="B140" s="33" t="s">
        <v>373</v>
      </c>
      <c r="C140" s="601">
        <f>SUM(C141:C142)</f>
        <v>0</v>
      </c>
      <c r="D140" s="601"/>
      <c r="E140" s="601"/>
      <c r="F140" s="602">
        <f t="shared" ref="F140:F154" si="10">+C140+D140-E140</f>
        <v>0</v>
      </c>
      <c r="G140" s="602"/>
      <c r="H140" s="602"/>
      <c r="I140" s="602">
        <f t="shared" si="6"/>
        <v>0</v>
      </c>
    </row>
    <row r="141" spans="1:9" s="430" customFormat="1" ht="14.25" hidden="1" x14ac:dyDescent="0.25">
      <c r="A141" s="35" t="s">
        <v>374</v>
      </c>
      <c r="B141" s="34" t="s">
        <v>375</v>
      </c>
      <c r="C141" s="603"/>
      <c r="D141" s="603"/>
      <c r="E141" s="603"/>
      <c r="F141" s="604">
        <f t="shared" si="10"/>
        <v>0</v>
      </c>
      <c r="G141" s="604"/>
      <c r="H141" s="604"/>
      <c r="I141" s="604">
        <f t="shared" si="6"/>
        <v>0</v>
      </c>
    </row>
    <row r="142" spans="1:9" s="426" customFormat="1" ht="14.25" hidden="1" x14ac:dyDescent="0.25">
      <c r="A142" s="35" t="s">
        <v>376</v>
      </c>
      <c r="B142" s="34" t="s">
        <v>377</v>
      </c>
      <c r="C142" s="603"/>
      <c r="D142" s="603"/>
      <c r="E142" s="603"/>
      <c r="F142" s="604">
        <f t="shared" si="10"/>
        <v>0</v>
      </c>
      <c r="G142" s="604"/>
      <c r="H142" s="604"/>
      <c r="I142" s="604">
        <f t="shared" ref="I142:I154" si="11">+F142-H142</f>
        <v>0</v>
      </c>
    </row>
    <row r="143" spans="1:9" s="430" customFormat="1" ht="45" hidden="1" x14ac:dyDescent="0.25">
      <c r="A143" s="36">
        <v>4.2</v>
      </c>
      <c r="B143" s="33" t="s">
        <v>378</v>
      </c>
      <c r="C143" s="601">
        <f>SUM(C144:C146)</f>
        <v>0</v>
      </c>
      <c r="D143" s="601"/>
      <c r="E143" s="601"/>
      <c r="F143" s="602">
        <f t="shared" si="10"/>
        <v>0</v>
      </c>
      <c r="G143" s="602"/>
      <c r="H143" s="602"/>
      <c r="I143" s="602">
        <f t="shared" si="11"/>
        <v>0</v>
      </c>
    </row>
    <row r="144" spans="1:9" s="426" customFormat="1" ht="28.5" hidden="1" x14ac:dyDescent="0.25">
      <c r="A144" s="35" t="s">
        <v>379</v>
      </c>
      <c r="B144" s="34" t="s">
        <v>380</v>
      </c>
      <c r="C144" s="603"/>
      <c r="D144" s="603"/>
      <c r="E144" s="603"/>
      <c r="F144" s="604">
        <f t="shared" si="10"/>
        <v>0</v>
      </c>
      <c r="G144" s="604"/>
      <c r="H144" s="604"/>
      <c r="I144" s="604">
        <f t="shared" si="11"/>
        <v>0</v>
      </c>
    </row>
    <row r="145" spans="1:9" s="430" customFormat="1" ht="28.5" hidden="1" x14ac:dyDescent="0.25">
      <c r="A145" s="35" t="s">
        <v>381</v>
      </c>
      <c r="B145" s="34" t="s">
        <v>382</v>
      </c>
      <c r="C145" s="603"/>
      <c r="D145" s="603"/>
      <c r="E145" s="603"/>
      <c r="F145" s="604">
        <f t="shared" si="10"/>
        <v>0</v>
      </c>
      <c r="G145" s="604"/>
      <c r="H145" s="604"/>
      <c r="I145" s="604">
        <f t="shared" si="11"/>
        <v>0</v>
      </c>
    </row>
    <row r="146" spans="1:9" s="426" customFormat="1" ht="28.5" hidden="1" x14ac:dyDescent="0.25">
      <c r="A146" s="35" t="s">
        <v>383</v>
      </c>
      <c r="B146" s="34" t="s">
        <v>384</v>
      </c>
      <c r="C146" s="603"/>
      <c r="D146" s="603"/>
      <c r="E146" s="603"/>
      <c r="F146" s="604">
        <f t="shared" si="10"/>
        <v>0</v>
      </c>
      <c r="G146" s="604"/>
      <c r="H146" s="604"/>
      <c r="I146" s="604">
        <f t="shared" si="11"/>
        <v>0</v>
      </c>
    </row>
    <row r="147" spans="1:9" s="430" customFormat="1" ht="15" hidden="1" x14ac:dyDescent="0.25">
      <c r="A147" s="36">
        <v>4.3</v>
      </c>
      <c r="B147" s="33" t="s">
        <v>385</v>
      </c>
      <c r="C147" s="601">
        <f>SUM(C148:C151)</f>
        <v>0</v>
      </c>
      <c r="D147" s="601"/>
      <c r="E147" s="601"/>
      <c r="F147" s="602">
        <f t="shared" si="10"/>
        <v>0</v>
      </c>
      <c r="G147" s="602"/>
      <c r="H147" s="602"/>
      <c r="I147" s="602">
        <f t="shared" si="11"/>
        <v>0</v>
      </c>
    </row>
    <row r="148" spans="1:9" s="426" customFormat="1" ht="14.25" hidden="1" x14ac:dyDescent="0.25">
      <c r="A148" s="35" t="s">
        <v>386</v>
      </c>
      <c r="B148" s="34" t="s">
        <v>387</v>
      </c>
      <c r="C148" s="603"/>
      <c r="D148" s="603"/>
      <c r="E148" s="603"/>
      <c r="F148" s="604">
        <f t="shared" si="10"/>
        <v>0</v>
      </c>
      <c r="G148" s="604"/>
      <c r="H148" s="604"/>
      <c r="I148" s="604">
        <f t="shared" si="11"/>
        <v>0</v>
      </c>
    </row>
    <row r="149" spans="1:9" s="430" customFormat="1" ht="14.25" hidden="1" x14ac:dyDescent="0.25">
      <c r="A149" s="35" t="s">
        <v>388</v>
      </c>
      <c r="B149" s="34" t="s">
        <v>389</v>
      </c>
      <c r="C149" s="603"/>
      <c r="D149" s="603"/>
      <c r="E149" s="603"/>
      <c r="F149" s="604">
        <f t="shared" si="10"/>
        <v>0</v>
      </c>
      <c r="G149" s="604"/>
      <c r="H149" s="604"/>
      <c r="I149" s="604">
        <f t="shared" si="11"/>
        <v>0</v>
      </c>
    </row>
    <row r="150" spans="1:9" s="426" customFormat="1" ht="14.25" hidden="1" x14ac:dyDescent="0.25">
      <c r="A150" s="35" t="s">
        <v>390</v>
      </c>
      <c r="B150" s="34" t="s">
        <v>391</v>
      </c>
      <c r="C150" s="603"/>
      <c r="D150" s="603"/>
      <c r="E150" s="603"/>
      <c r="F150" s="604">
        <f t="shared" si="10"/>
        <v>0</v>
      </c>
      <c r="G150" s="604"/>
      <c r="H150" s="604"/>
      <c r="I150" s="604">
        <f t="shared" si="11"/>
        <v>0</v>
      </c>
    </row>
    <row r="151" spans="1:9" s="430" customFormat="1" ht="28.5" hidden="1" x14ac:dyDescent="0.25">
      <c r="A151" s="37" t="s">
        <v>392</v>
      </c>
      <c r="B151" s="34" t="s">
        <v>393</v>
      </c>
      <c r="C151" s="603"/>
      <c r="D151" s="603"/>
      <c r="E151" s="603"/>
      <c r="F151" s="604">
        <f t="shared" si="10"/>
        <v>0</v>
      </c>
      <c r="G151" s="604"/>
      <c r="H151" s="604"/>
      <c r="I151" s="604">
        <f t="shared" si="11"/>
        <v>0</v>
      </c>
    </row>
    <row r="152" spans="1:9" s="426" customFormat="1" ht="15" hidden="1" x14ac:dyDescent="0.25">
      <c r="A152" s="38">
        <v>4.4000000000000004</v>
      </c>
      <c r="B152" s="33" t="s">
        <v>394</v>
      </c>
      <c r="C152" s="601">
        <f>SUM(C153)</f>
        <v>0</v>
      </c>
      <c r="D152" s="601"/>
      <c r="E152" s="601"/>
      <c r="F152" s="602">
        <f t="shared" si="10"/>
        <v>0</v>
      </c>
      <c r="G152" s="602"/>
      <c r="H152" s="602"/>
      <c r="I152" s="602">
        <f t="shared" si="11"/>
        <v>0</v>
      </c>
    </row>
    <row r="153" spans="1:9" s="430" customFormat="1" ht="14.25" hidden="1" x14ac:dyDescent="0.25">
      <c r="A153" s="37" t="s">
        <v>395</v>
      </c>
      <c r="B153" s="34" t="s">
        <v>396</v>
      </c>
      <c r="C153" s="603"/>
      <c r="D153" s="603"/>
      <c r="E153" s="603"/>
      <c r="F153" s="604">
        <f t="shared" si="10"/>
        <v>0</v>
      </c>
      <c r="G153" s="604"/>
      <c r="H153" s="604"/>
      <c r="I153" s="604">
        <f t="shared" si="11"/>
        <v>0</v>
      </c>
    </row>
    <row r="154" spans="1:9" s="39" customFormat="1" ht="15" x14ac:dyDescent="0.25">
      <c r="A154" s="743"/>
      <c r="B154" s="744" t="s">
        <v>397</v>
      </c>
      <c r="C154" s="745">
        <f>+C139+C96+C50+C11</f>
        <v>6594219</v>
      </c>
      <c r="D154" s="746">
        <f>+D139+D96+D50+D11</f>
        <v>1167231</v>
      </c>
      <c r="E154" s="746">
        <f>+E139+E96+E50+E11</f>
        <v>1167231</v>
      </c>
      <c r="F154" s="745">
        <f t="shared" si="10"/>
        <v>6594219</v>
      </c>
      <c r="G154" s="745">
        <f>+G139+G96+G50+G11</f>
        <v>6071841.04</v>
      </c>
      <c r="H154" s="745">
        <f>+H139+H96+H50+H11</f>
        <v>6071841.04</v>
      </c>
      <c r="I154" s="747">
        <f t="shared" si="11"/>
        <v>522377.95999999996</v>
      </c>
    </row>
    <row r="155" spans="1:9" s="435" customFormat="1" x14ac:dyDescent="0.2">
      <c r="A155" s="431"/>
      <c r="B155" s="432"/>
      <c r="C155" s="433">
        <f>+[4]CP12!C1280</f>
        <v>733401716.00000012</v>
      </c>
      <c r="D155" s="433">
        <f>+[4]CP12!D1280</f>
        <v>232483781.60999998</v>
      </c>
      <c r="E155" s="433">
        <f>+[4]CP12!E1280</f>
        <v>124092793.44</v>
      </c>
      <c r="F155" s="433">
        <f>+[4]CP12!F1280</f>
        <v>841792704.17000008</v>
      </c>
      <c r="G155" s="433">
        <f>+[4]CP12!G1280</f>
        <v>819162682.54999995</v>
      </c>
      <c r="H155" s="433">
        <f>+'[4]CP10 A'!J11</f>
        <v>806743589.07999992</v>
      </c>
      <c r="I155" s="434"/>
    </row>
    <row r="156" spans="1:9" s="435" customFormat="1" x14ac:dyDescent="0.2">
      <c r="A156" s="431"/>
      <c r="B156" s="432"/>
      <c r="C156" s="436">
        <f>+C154-C155</f>
        <v>-726807497.00000012</v>
      </c>
      <c r="D156" s="436">
        <f>+D155-D154</f>
        <v>231316550.60999998</v>
      </c>
      <c r="E156" s="436">
        <f>+E155-E154</f>
        <v>122925562.44</v>
      </c>
      <c r="F156" s="436">
        <f>+F154-F155</f>
        <v>-835198485.17000008</v>
      </c>
      <c r="G156" s="436">
        <f>+G154-G155</f>
        <v>-813090841.50999999</v>
      </c>
      <c r="H156" s="436">
        <f>+H154-H155</f>
        <v>-800671748.03999996</v>
      </c>
      <c r="I156" s="437"/>
    </row>
    <row r="157" spans="1:9" s="435" customFormat="1" x14ac:dyDescent="0.2">
      <c r="A157" s="1066" t="s">
        <v>31</v>
      </c>
      <c r="B157" s="1066"/>
      <c r="C157" s="1066"/>
      <c r="D157" s="1066"/>
      <c r="E157" s="1066"/>
      <c r="F157" s="1066"/>
      <c r="G157" s="1066"/>
      <c r="H157" s="1066"/>
      <c r="I157" s="438"/>
    </row>
    <row r="158" spans="1:9" x14ac:dyDescent="0.2">
      <c r="A158" s="1066"/>
      <c r="B158" s="1066"/>
      <c r="C158" s="1066"/>
      <c r="D158" s="1066"/>
      <c r="E158" s="1066"/>
      <c r="F158" s="1066"/>
      <c r="G158" s="1066"/>
      <c r="H158" s="1066"/>
    </row>
    <row r="159" spans="1:9" ht="15" x14ac:dyDescent="0.2">
      <c r="A159" s="118"/>
      <c r="C159" s="118"/>
      <c r="D159" s="225"/>
      <c r="E159" s="118"/>
      <c r="F159" s="228"/>
      <c r="G159" s="439"/>
      <c r="H159" s="118"/>
      <c r="I159" s="118"/>
    </row>
    <row r="160" spans="1:9" ht="15" x14ac:dyDescent="0.2">
      <c r="A160" s="118"/>
      <c r="C160" s="118"/>
      <c r="D160" s="225"/>
      <c r="E160" s="118"/>
      <c r="F160" s="228"/>
      <c r="G160" s="228"/>
      <c r="H160" s="118"/>
      <c r="I160" s="118"/>
    </row>
    <row r="161" spans="1:9" ht="15" x14ac:dyDescent="0.2">
      <c r="A161" s="118"/>
      <c r="C161" s="118"/>
      <c r="D161" s="225"/>
      <c r="E161" s="118"/>
      <c r="F161" s="228"/>
      <c r="G161" s="228"/>
      <c r="H161" s="118"/>
      <c r="I161" s="118"/>
    </row>
    <row r="162" spans="1:9" ht="15" x14ac:dyDescent="0.2">
      <c r="A162" s="118"/>
      <c r="C162" s="118"/>
      <c r="D162" s="225"/>
      <c r="E162" s="118"/>
      <c r="F162" s="228"/>
      <c r="G162" s="228"/>
      <c r="H162" s="118"/>
      <c r="I162" s="118"/>
    </row>
    <row r="163" spans="1:9" ht="15" x14ac:dyDescent="0.2">
      <c r="A163" s="118"/>
      <c r="C163" s="118"/>
      <c r="D163" s="225"/>
      <c r="E163" s="118"/>
      <c r="F163" s="228"/>
      <c r="G163" s="228"/>
      <c r="H163" s="118"/>
      <c r="I163" s="118"/>
    </row>
    <row r="164" spans="1:9" ht="15" x14ac:dyDescent="0.2">
      <c r="A164" s="118"/>
      <c r="C164" s="118"/>
      <c r="D164" s="118"/>
      <c r="E164" s="118"/>
      <c r="F164" s="228"/>
      <c r="G164" s="228"/>
      <c r="H164" s="118"/>
      <c r="I164" s="118"/>
    </row>
    <row r="165" spans="1:9" x14ac:dyDescent="0.2">
      <c r="A165" s="118"/>
      <c r="C165" s="118"/>
      <c r="D165" s="118"/>
      <c r="E165" s="118"/>
      <c r="F165" s="118"/>
      <c r="G165" s="118"/>
      <c r="H165" s="118"/>
      <c r="I165" s="118"/>
    </row>
    <row r="166" spans="1:9" x14ac:dyDescent="0.2">
      <c r="A166" s="118"/>
      <c r="C166" s="118"/>
      <c r="D166" s="118"/>
      <c r="E166" s="118"/>
      <c r="F166" s="118"/>
      <c r="G166" s="118"/>
      <c r="H166" s="118"/>
      <c r="I166" s="118"/>
    </row>
    <row r="167" spans="1:9" ht="18" x14ac:dyDescent="0.25">
      <c r="A167" s="961" t="s">
        <v>2479</v>
      </c>
      <c r="B167" s="961"/>
      <c r="C167" s="961"/>
      <c r="D167" s="961"/>
      <c r="E167" s="819"/>
      <c r="F167" s="1067" t="s">
        <v>2478</v>
      </c>
      <c r="G167" s="1067"/>
      <c r="H167" s="1067"/>
      <c r="I167" s="1067"/>
    </row>
    <row r="168" spans="1:9" ht="15.75" x14ac:dyDescent="0.25">
      <c r="A168" s="951" t="s">
        <v>2480</v>
      </c>
      <c r="B168" s="951"/>
      <c r="C168" s="951"/>
      <c r="D168" s="951"/>
      <c r="E168" s="440"/>
      <c r="F168" s="1068" t="s">
        <v>2356</v>
      </c>
      <c r="G168" s="1068"/>
      <c r="H168" s="1068"/>
      <c r="I168" s="1068"/>
    </row>
    <row r="169" spans="1:9" x14ac:dyDescent="0.2">
      <c r="A169" s="118"/>
      <c r="C169" s="118"/>
      <c r="D169" s="118"/>
      <c r="E169" s="118"/>
      <c r="F169" s="118"/>
    </row>
    <row r="170" spans="1:9" x14ac:dyDescent="0.2">
      <c r="A170" s="118"/>
      <c r="C170" s="118"/>
      <c r="D170" s="118"/>
      <c r="E170" s="118"/>
      <c r="F170" s="118"/>
    </row>
    <row r="171" spans="1:9" x14ac:dyDescent="0.2">
      <c r="A171" s="118"/>
      <c r="C171" s="118"/>
      <c r="D171" s="118"/>
      <c r="E171" s="118"/>
      <c r="F171" s="118"/>
      <c r="G171" s="118"/>
      <c r="H171" s="118"/>
      <c r="I171" s="118"/>
    </row>
    <row r="172" spans="1:9" x14ac:dyDescent="0.2">
      <c r="A172" s="118"/>
      <c r="C172" s="118"/>
      <c r="D172" s="118"/>
      <c r="E172" s="118"/>
      <c r="F172" s="118"/>
      <c r="G172" s="118"/>
      <c r="H172" s="118"/>
      <c r="I172" s="118"/>
    </row>
    <row r="173" spans="1:9" x14ac:dyDescent="0.2">
      <c r="A173" s="118"/>
      <c r="C173" s="118"/>
      <c r="D173" s="118"/>
      <c r="E173" s="118"/>
      <c r="F173" s="118"/>
      <c r="G173" s="118"/>
      <c r="H173" s="118"/>
      <c r="I173" s="118"/>
    </row>
    <row r="174" spans="1:9" x14ac:dyDescent="0.2">
      <c r="A174" s="118"/>
      <c r="C174" s="118"/>
      <c r="D174" s="118"/>
      <c r="E174" s="118"/>
      <c r="F174" s="118"/>
      <c r="G174" s="118"/>
      <c r="H174" s="118"/>
      <c r="I174" s="118"/>
    </row>
    <row r="175" spans="1:9" x14ac:dyDescent="0.2">
      <c r="A175" s="118"/>
      <c r="C175" s="118"/>
      <c r="D175" s="118"/>
      <c r="E175" s="118"/>
      <c r="F175" s="118"/>
      <c r="G175" s="118"/>
      <c r="H175" s="118"/>
      <c r="I175" s="118"/>
    </row>
    <row r="176" spans="1:9" x14ac:dyDescent="0.2">
      <c r="A176" s="118"/>
      <c r="C176" s="118"/>
      <c r="D176" s="118"/>
      <c r="E176" s="118"/>
      <c r="F176" s="118"/>
      <c r="G176" s="118"/>
      <c r="H176" s="118"/>
      <c r="I176" s="118"/>
    </row>
    <row r="177" spans="1:9" x14ac:dyDescent="0.2">
      <c r="A177" s="118"/>
      <c r="C177" s="118"/>
      <c r="D177" s="118"/>
      <c r="E177" s="118"/>
      <c r="F177" s="118"/>
      <c r="G177" s="118"/>
      <c r="H177" s="118"/>
      <c r="I177" s="118"/>
    </row>
    <row r="178" spans="1:9" x14ac:dyDescent="0.2">
      <c r="A178" s="118"/>
      <c r="C178" s="118"/>
      <c r="D178" s="118"/>
      <c r="E178" s="118"/>
      <c r="F178" s="118"/>
      <c r="G178" s="118"/>
      <c r="H178" s="118"/>
      <c r="I178" s="118"/>
    </row>
    <row r="179" spans="1:9" x14ac:dyDescent="0.2">
      <c r="A179" s="118"/>
      <c r="C179" s="118"/>
      <c r="D179" s="118"/>
      <c r="E179" s="118"/>
      <c r="F179" s="118"/>
      <c r="G179" s="118"/>
      <c r="H179" s="118"/>
      <c r="I179" s="118"/>
    </row>
    <row r="180" spans="1:9" x14ac:dyDescent="0.2">
      <c r="A180" s="118"/>
      <c r="C180" s="118"/>
      <c r="D180" s="118"/>
      <c r="E180" s="118"/>
      <c r="F180" s="118"/>
      <c r="G180" s="118"/>
      <c r="H180" s="118"/>
      <c r="I180" s="118"/>
    </row>
    <row r="181" spans="1:9" x14ac:dyDescent="0.2">
      <c r="A181" s="118"/>
      <c r="C181" s="118"/>
      <c r="D181" s="118"/>
      <c r="E181" s="118"/>
      <c r="F181" s="118"/>
      <c r="G181" s="118"/>
      <c r="H181" s="118"/>
      <c r="I181" s="118"/>
    </row>
    <row r="182" spans="1:9" x14ac:dyDescent="0.2">
      <c r="A182" s="118"/>
      <c r="C182" s="118"/>
      <c r="D182" s="118"/>
      <c r="E182" s="118"/>
      <c r="F182" s="118"/>
      <c r="G182" s="118"/>
      <c r="H182" s="118"/>
      <c r="I182" s="118"/>
    </row>
    <row r="183" spans="1:9" x14ac:dyDescent="0.2">
      <c r="A183" s="118"/>
      <c r="C183" s="118"/>
      <c r="D183" s="118"/>
      <c r="E183" s="118"/>
      <c r="F183" s="118"/>
      <c r="G183" s="118"/>
      <c r="H183" s="118"/>
      <c r="I183" s="118"/>
    </row>
    <row r="184" spans="1:9" x14ac:dyDescent="0.2">
      <c r="A184" s="118"/>
      <c r="C184" s="118"/>
      <c r="D184" s="118"/>
      <c r="E184" s="118"/>
      <c r="F184" s="118"/>
      <c r="G184" s="118"/>
      <c r="H184" s="118"/>
      <c r="I184" s="118"/>
    </row>
    <row r="185" spans="1:9" x14ac:dyDescent="0.2">
      <c r="A185" s="118"/>
      <c r="C185" s="118"/>
      <c r="D185" s="118"/>
      <c r="E185" s="118"/>
      <c r="F185" s="118"/>
      <c r="G185" s="118"/>
      <c r="H185" s="118"/>
      <c r="I185" s="118"/>
    </row>
    <row r="186" spans="1:9" x14ac:dyDescent="0.2">
      <c r="A186" s="118"/>
      <c r="C186" s="118"/>
      <c r="D186" s="118"/>
      <c r="E186" s="118"/>
      <c r="F186" s="118"/>
      <c r="G186" s="118"/>
      <c r="H186" s="118"/>
      <c r="I186" s="118"/>
    </row>
    <row r="187" spans="1:9" x14ac:dyDescent="0.2">
      <c r="A187" s="118"/>
      <c r="C187" s="118"/>
      <c r="D187" s="118"/>
      <c r="E187" s="118"/>
      <c r="F187" s="118"/>
      <c r="G187" s="118"/>
      <c r="H187" s="118"/>
      <c r="I187" s="118"/>
    </row>
    <row r="188" spans="1:9" x14ac:dyDescent="0.2">
      <c r="A188" s="118"/>
      <c r="C188" s="118"/>
      <c r="D188" s="118"/>
      <c r="E188" s="118"/>
      <c r="F188" s="118"/>
      <c r="G188" s="118"/>
      <c r="H188" s="118"/>
      <c r="I188" s="118"/>
    </row>
    <row r="189" spans="1:9" x14ac:dyDescent="0.2">
      <c r="A189" s="118"/>
      <c r="C189" s="118"/>
      <c r="D189" s="118"/>
      <c r="E189" s="118"/>
      <c r="F189" s="118"/>
      <c r="G189" s="118"/>
      <c r="H189" s="118"/>
      <c r="I189" s="118"/>
    </row>
    <row r="190" spans="1:9" x14ac:dyDescent="0.2">
      <c r="A190" s="118"/>
      <c r="C190" s="118"/>
      <c r="D190" s="118"/>
      <c r="E190" s="118"/>
      <c r="F190" s="118"/>
      <c r="G190" s="118"/>
      <c r="H190" s="118"/>
      <c r="I190" s="118"/>
    </row>
    <row r="191" spans="1:9" x14ac:dyDescent="0.2">
      <c r="A191" s="118"/>
      <c r="C191" s="118"/>
      <c r="D191" s="118"/>
      <c r="E191" s="118"/>
      <c r="F191" s="118"/>
      <c r="G191" s="118"/>
      <c r="H191" s="118"/>
      <c r="I191" s="118"/>
    </row>
    <row r="192" spans="1:9" x14ac:dyDescent="0.2">
      <c r="A192" s="118"/>
      <c r="C192" s="118"/>
      <c r="D192" s="118"/>
      <c r="E192" s="118"/>
      <c r="F192" s="118"/>
      <c r="G192" s="118"/>
      <c r="H192" s="118"/>
      <c r="I192" s="118"/>
    </row>
    <row r="193" spans="1:9" x14ac:dyDescent="0.2">
      <c r="A193" s="118"/>
      <c r="C193" s="118"/>
      <c r="D193" s="118"/>
      <c r="E193" s="118"/>
      <c r="F193" s="118"/>
      <c r="G193" s="118"/>
      <c r="H193" s="118"/>
      <c r="I193" s="118"/>
    </row>
    <row r="194" spans="1:9" x14ac:dyDescent="0.2">
      <c r="A194" s="118"/>
      <c r="C194" s="118"/>
      <c r="D194" s="118"/>
      <c r="E194" s="118"/>
      <c r="F194" s="118"/>
      <c r="G194" s="118"/>
      <c r="H194" s="118"/>
      <c r="I194" s="118"/>
    </row>
    <row r="195" spans="1:9" x14ac:dyDescent="0.2">
      <c r="A195" s="118"/>
      <c r="C195" s="118"/>
      <c r="D195" s="118"/>
      <c r="E195" s="118"/>
      <c r="F195" s="118"/>
      <c r="G195" s="118"/>
      <c r="H195" s="118"/>
      <c r="I195" s="118"/>
    </row>
    <row r="196" spans="1:9" x14ac:dyDescent="0.2">
      <c r="A196" s="118"/>
      <c r="C196" s="118"/>
      <c r="D196" s="118"/>
      <c r="E196" s="118"/>
      <c r="F196" s="118"/>
      <c r="G196" s="118"/>
      <c r="H196" s="118"/>
      <c r="I196" s="118"/>
    </row>
    <row r="197" spans="1:9" x14ac:dyDescent="0.2">
      <c r="A197" s="118"/>
      <c r="C197" s="118"/>
      <c r="D197" s="118"/>
      <c r="E197" s="118"/>
      <c r="F197" s="118"/>
      <c r="G197" s="118"/>
      <c r="H197" s="118"/>
      <c r="I197" s="118"/>
    </row>
    <row r="198" spans="1:9" x14ac:dyDescent="0.2">
      <c r="A198" s="118"/>
      <c r="C198" s="118"/>
      <c r="D198" s="118"/>
      <c r="E198" s="118"/>
      <c r="F198" s="118"/>
      <c r="G198" s="118"/>
      <c r="H198" s="118"/>
      <c r="I198" s="118"/>
    </row>
    <row r="199" spans="1:9" x14ac:dyDescent="0.2">
      <c r="A199" s="118"/>
      <c r="C199" s="118"/>
      <c r="D199" s="118"/>
      <c r="E199" s="118"/>
      <c r="F199" s="118"/>
      <c r="G199" s="118"/>
      <c r="H199" s="118"/>
      <c r="I199" s="118"/>
    </row>
    <row r="200" spans="1:9" x14ac:dyDescent="0.2">
      <c r="A200" s="118"/>
      <c r="C200" s="118"/>
      <c r="D200" s="118"/>
      <c r="E200" s="118"/>
      <c r="F200" s="118"/>
      <c r="G200" s="118"/>
      <c r="H200" s="118"/>
      <c r="I200" s="118"/>
    </row>
    <row r="201" spans="1:9" x14ac:dyDescent="0.2">
      <c r="A201" s="118"/>
      <c r="C201" s="118"/>
      <c r="D201" s="118"/>
      <c r="E201" s="118"/>
      <c r="F201" s="118"/>
      <c r="G201" s="118"/>
      <c r="H201" s="118"/>
      <c r="I201" s="118"/>
    </row>
    <row r="202" spans="1:9" x14ac:dyDescent="0.2">
      <c r="A202" s="118"/>
      <c r="C202" s="118"/>
      <c r="D202" s="118"/>
      <c r="E202" s="118"/>
      <c r="F202" s="118"/>
      <c r="G202" s="118"/>
      <c r="H202" s="118"/>
      <c r="I202" s="118"/>
    </row>
    <row r="203" spans="1:9" x14ac:dyDescent="0.2">
      <c r="A203" s="118"/>
      <c r="C203" s="118"/>
      <c r="D203" s="118"/>
      <c r="E203" s="118"/>
      <c r="F203" s="118"/>
      <c r="G203" s="118"/>
      <c r="H203" s="118"/>
      <c r="I203" s="118"/>
    </row>
    <row r="204" spans="1:9" x14ac:dyDescent="0.2">
      <c r="A204" s="118"/>
      <c r="C204" s="118"/>
      <c r="D204" s="118"/>
      <c r="E204" s="118"/>
      <c r="F204" s="118"/>
      <c r="G204" s="118"/>
      <c r="H204" s="118"/>
      <c r="I204" s="118"/>
    </row>
    <row r="205" spans="1:9" x14ac:dyDescent="0.2">
      <c r="A205" s="118"/>
      <c r="C205" s="118"/>
      <c r="D205" s="118"/>
      <c r="E205" s="118"/>
      <c r="F205" s="118"/>
      <c r="G205" s="118"/>
      <c r="H205" s="118"/>
      <c r="I205" s="118"/>
    </row>
    <row r="206" spans="1:9" x14ac:dyDescent="0.2">
      <c r="A206" s="118"/>
      <c r="C206" s="118"/>
      <c r="D206" s="118"/>
      <c r="E206" s="118"/>
      <c r="F206" s="118"/>
      <c r="G206" s="118"/>
      <c r="H206" s="118"/>
      <c r="I206" s="118"/>
    </row>
    <row r="207" spans="1:9" x14ac:dyDescent="0.2">
      <c r="A207" s="118"/>
      <c r="C207" s="118"/>
      <c r="D207" s="118"/>
      <c r="E207" s="118"/>
      <c r="F207" s="118"/>
      <c r="G207" s="118"/>
      <c r="H207" s="118"/>
      <c r="I207" s="118"/>
    </row>
    <row r="208" spans="1:9" x14ac:dyDescent="0.2">
      <c r="A208" s="118"/>
      <c r="C208" s="118"/>
      <c r="D208" s="118"/>
      <c r="E208" s="118"/>
      <c r="F208" s="118"/>
      <c r="G208" s="118"/>
      <c r="H208" s="118"/>
      <c r="I208" s="118"/>
    </row>
    <row r="209" spans="1:9" x14ac:dyDescent="0.2">
      <c r="A209" s="118"/>
      <c r="C209" s="118"/>
      <c r="D209" s="118"/>
      <c r="E209" s="118"/>
      <c r="F209" s="118"/>
      <c r="G209" s="118"/>
      <c r="H209" s="118"/>
      <c r="I209" s="118"/>
    </row>
    <row r="210" spans="1:9" x14ac:dyDescent="0.2">
      <c r="A210" s="118"/>
      <c r="C210" s="118"/>
      <c r="D210" s="118"/>
      <c r="E210" s="118"/>
      <c r="F210" s="118"/>
      <c r="G210" s="118"/>
      <c r="H210" s="118"/>
      <c r="I210" s="118"/>
    </row>
    <row r="211" spans="1:9" x14ac:dyDescent="0.2">
      <c r="A211" s="118"/>
      <c r="C211" s="118"/>
      <c r="D211" s="118"/>
      <c r="E211" s="118"/>
      <c r="F211" s="118"/>
      <c r="G211" s="118"/>
      <c r="H211" s="118"/>
      <c r="I211" s="118"/>
    </row>
    <row r="212" spans="1:9" x14ac:dyDescent="0.2">
      <c r="A212" s="118"/>
      <c r="C212" s="118"/>
      <c r="D212" s="118"/>
      <c r="E212" s="118"/>
      <c r="F212" s="118"/>
      <c r="G212" s="118"/>
      <c r="H212" s="118"/>
      <c r="I212" s="118"/>
    </row>
    <row r="213" spans="1:9" x14ac:dyDescent="0.2">
      <c r="A213" s="118"/>
      <c r="C213" s="118"/>
      <c r="D213" s="118"/>
      <c r="E213" s="118"/>
      <c r="F213" s="118"/>
      <c r="G213" s="118"/>
      <c r="H213" s="118"/>
      <c r="I213" s="118"/>
    </row>
    <row r="214" spans="1:9" x14ac:dyDescent="0.2">
      <c r="A214" s="118"/>
      <c r="C214" s="118"/>
      <c r="D214" s="118"/>
      <c r="E214" s="118"/>
      <c r="F214" s="118"/>
      <c r="G214" s="118"/>
      <c r="H214" s="118"/>
      <c r="I214" s="118"/>
    </row>
    <row r="227" spans="1:9" x14ac:dyDescent="0.2">
      <c r="A227" s="118"/>
      <c r="C227" s="118"/>
      <c r="D227" s="118"/>
      <c r="E227" s="118"/>
      <c r="F227" s="118"/>
      <c r="G227" s="118"/>
      <c r="H227" s="118"/>
      <c r="I227" s="118"/>
    </row>
    <row r="228" spans="1:9" x14ac:dyDescent="0.2">
      <c r="A228" s="118"/>
      <c r="C228" s="118"/>
      <c r="D228" s="118"/>
      <c r="E228" s="118"/>
      <c r="F228" s="118"/>
      <c r="G228" s="118"/>
      <c r="H228" s="118"/>
      <c r="I228" s="118"/>
    </row>
    <row r="229" spans="1:9" x14ac:dyDescent="0.2">
      <c r="A229" s="118"/>
      <c r="C229" s="118"/>
      <c r="D229" s="118"/>
      <c r="E229" s="118"/>
      <c r="F229" s="118"/>
      <c r="G229" s="118"/>
      <c r="H229" s="118"/>
      <c r="I229" s="118"/>
    </row>
    <row r="230" spans="1:9" x14ac:dyDescent="0.2">
      <c r="A230" s="118"/>
      <c r="C230" s="118"/>
      <c r="D230" s="118"/>
      <c r="E230" s="118"/>
      <c r="F230" s="118"/>
      <c r="G230" s="118"/>
      <c r="H230" s="118"/>
      <c r="I230" s="118"/>
    </row>
    <row r="231" spans="1:9" x14ac:dyDescent="0.2">
      <c r="A231" s="118"/>
      <c r="C231" s="118"/>
      <c r="D231" s="118"/>
      <c r="E231" s="118"/>
      <c r="F231" s="118"/>
      <c r="G231" s="118"/>
      <c r="H231" s="118"/>
      <c r="I231" s="118"/>
    </row>
    <row r="232" spans="1:9" x14ac:dyDescent="0.2">
      <c r="A232" s="118"/>
      <c r="C232" s="118"/>
      <c r="D232" s="118"/>
      <c r="E232" s="118"/>
      <c r="F232" s="118"/>
      <c r="G232" s="118"/>
      <c r="H232" s="118"/>
      <c r="I232" s="118"/>
    </row>
    <row r="233" spans="1:9" x14ac:dyDescent="0.2">
      <c r="A233" s="118"/>
      <c r="C233" s="118"/>
      <c r="D233" s="118"/>
      <c r="E233" s="118"/>
      <c r="F233" s="118"/>
      <c r="G233" s="118"/>
      <c r="H233" s="118"/>
      <c r="I233" s="118"/>
    </row>
    <row r="234" spans="1:9" x14ac:dyDescent="0.2">
      <c r="A234" s="118"/>
      <c r="C234" s="118"/>
      <c r="D234" s="118"/>
      <c r="E234" s="118"/>
      <c r="F234" s="118"/>
      <c r="G234" s="118"/>
      <c r="H234" s="118"/>
      <c r="I234" s="118"/>
    </row>
    <row r="235" spans="1:9" x14ac:dyDescent="0.2">
      <c r="A235" s="118"/>
      <c r="C235" s="118"/>
      <c r="D235" s="118"/>
      <c r="E235" s="118"/>
      <c r="F235" s="118"/>
      <c r="G235" s="118"/>
      <c r="H235" s="118"/>
      <c r="I235" s="118"/>
    </row>
    <row r="236" spans="1:9" x14ac:dyDescent="0.2">
      <c r="A236" s="118"/>
      <c r="C236" s="118"/>
      <c r="D236" s="118"/>
      <c r="E236" s="118"/>
      <c r="F236" s="118"/>
      <c r="G236" s="118"/>
      <c r="H236" s="118"/>
      <c r="I236" s="118"/>
    </row>
    <row r="237" spans="1:9" x14ac:dyDescent="0.2">
      <c r="A237" s="118"/>
      <c r="C237" s="118"/>
      <c r="D237" s="118"/>
      <c r="E237" s="118"/>
      <c r="F237" s="118"/>
      <c r="G237" s="118"/>
      <c r="H237" s="118"/>
      <c r="I237" s="118"/>
    </row>
    <row r="238" spans="1:9" x14ac:dyDescent="0.2">
      <c r="A238" s="118"/>
      <c r="C238" s="118"/>
      <c r="D238" s="118"/>
      <c r="E238" s="118"/>
      <c r="F238" s="118"/>
      <c r="G238" s="118"/>
      <c r="H238" s="118"/>
      <c r="I238" s="118"/>
    </row>
    <row r="239" spans="1:9" x14ac:dyDescent="0.2">
      <c r="A239" s="118"/>
      <c r="C239" s="118"/>
      <c r="D239" s="118"/>
      <c r="E239" s="118"/>
      <c r="F239" s="118"/>
      <c r="G239" s="118"/>
      <c r="H239" s="118"/>
      <c r="I239" s="118"/>
    </row>
    <row r="240" spans="1:9" x14ac:dyDescent="0.2">
      <c r="A240" s="118"/>
      <c r="C240" s="118"/>
      <c r="D240" s="118"/>
      <c r="E240" s="118"/>
      <c r="F240" s="118"/>
      <c r="G240" s="118"/>
      <c r="H240" s="118"/>
      <c r="I240" s="118"/>
    </row>
    <row r="241" spans="1:9" x14ac:dyDescent="0.2">
      <c r="A241" s="118"/>
      <c r="C241" s="118"/>
      <c r="D241" s="118"/>
      <c r="E241" s="118"/>
      <c r="F241" s="118"/>
      <c r="G241" s="118"/>
      <c r="H241" s="118"/>
      <c r="I241" s="118"/>
    </row>
    <row r="242" spans="1:9" x14ac:dyDescent="0.2">
      <c r="A242" s="118"/>
      <c r="C242" s="118"/>
      <c r="D242" s="118"/>
      <c r="E242" s="118"/>
      <c r="F242" s="118"/>
      <c r="G242" s="118"/>
      <c r="H242" s="118"/>
      <c r="I242" s="118"/>
    </row>
    <row r="243" spans="1:9" x14ac:dyDescent="0.2">
      <c r="A243" s="118"/>
      <c r="C243" s="118"/>
      <c r="D243" s="118"/>
      <c r="E243" s="118"/>
      <c r="F243" s="118"/>
      <c r="G243" s="118"/>
      <c r="H243" s="118"/>
      <c r="I243" s="118"/>
    </row>
    <row r="244" spans="1:9" x14ac:dyDescent="0.2">
      <c r="A244" s="118"/>
      <c r="C244" s="118"/>
      <c r="D244" s="118"/>
      <c r="E244" s="118"/>
      <c r="F244" s="118"/>
      <c r="G244" s="118"/>
      <c r="H244" s="118"/>
      <c r="I244" s="118"/>
    </row>
    <row r="245" spans="1:9" x14ac:dyDescent="0.2">
      <c r="A245" s="118"/>
      <c r="C245" s="118"/>
      <c r="D245" s="118"/>
      <c r="E245" s="118"/>
      <c r="F245" s="118"/>
      <c r="G245" s="118"/>
      <c r="H245" s="118"/>
      <c r="I245" s="118"/>
    </row>
    <row r="246" spans="1:9" x14ac:dyDescent="0.2">
      <c r="A246" s="118"/>
      <c r="C246" s="118"/>
      <c r="D246" s="118"/>
      <c r="E246" s="118"/>
      <c r="F246" s="118"/>
      <c r="G246" s="118"/>
      <c r="H246" s="118"/>
      <c r="I246" s="118"/>
    </row>
    <row r="247" spans="1:9" x14ac:dyDescent="0.2">
      <c r="A247" s="118"/>
      <c r="C247" s="118"/>
      <c r="D247" s="118"/>
      <c r="E247" s="118"/>
      <c r="F247" s="118"/>
      <c r="G247" s="118"/>
      <c r="H247" s="118"/>
      <c r="I247" s="118"/>
    </row>
    <row r="248" spans="1:9" x14ac:dyDescent="0.2">
      <c r="A248" s="118"/>
      <c r="C248" s="118"/>
      <c r="D248" s="118"/>
      <c r="E248" s="118"/>
      <c r="F248" s="118"/>
      <c r="G248" s="118"/>
      <c r="H248" s="118"/>
      <c r="I248" s="118"/>
    </row>
    <row r="249" spans="1:9" x14ac:dyDescent="0.2">
      <c r="A249" s="118"/>
      <c r="C249" s="118"/>
      <c r="D249" s="118"/>
      <c r="E249" s="118"/>
      <c r="F249" s="118"/>
      <c r="G249" s="118"/>
      <c r="H249" s="118"/>
      <c r="I249" s="118"/>
    </row>
    <row r="250" spans="1:9" x14ac:dyDescent="0.2">
      <c r="A250" s="118"/>
      <c r="C250" s="118"/>
      <c r="D250" s="118"/>
      <c r="E250" s="118"/>
      <c r="F250" s="118"/>
      <c r="G250" s="118"/>
      <c r="H250" s="118"/>
      <c r="I250" s="118"/>
    </row>
    <row r="251" spans="1:9" x14ac:dyDescent="0.2">
      <c r="A251" s="118"/>
      <c r="C251" s="118"/>
      <c r="D251" s="118"/>
      <c r="E251" s="118"/>
      <c r="F251" s="118"/>
      <c r="G251" s="118"/>
      <c r="H251" s="118"/>
      <c r="I251" s="118"/>
    </row>
    <row r="252" spans="1:9" x14ac:dyDescent="0.2">
      <c r="A252" s="118"/>
      <c r="C252" s="118"/>
      <c r="D252" s="118"/>
      <c r="E252" s="118"/>
      <c r="F252" s="118"/>
      <c r="G252" s="118"/>
      <c r="H252" s="118"/>
      <c r="I252" s="118"/>
    </row>
    <row r="253" spans="1:9" x14ac:dyDescent="0.2">
      <c r="A253" s="118"/>
      <c r="C253" s="118"/>
      <c r="D253" s="118"/>
      <c r="E253" s="118"/>
      <c r="F253" s="118"/>
      <c r="G253" s="118"/>
      <c r="H253" s="118"/>
      <c r="I253" s="118"/>
    </row>
    <row r="254" spans="1:9" x14ac:dyDescent="0.2">
      <c r="A254" s="118"/>
      <c r="C254" s="118"/>
      <c r="D254" s="118"/>
      <c r="E254" s="118"/>
      <c r="F254" s="118"/>
      <c r="G254" s="118"/>
      <c r="H254" s="118"/>
      <c r="I254" s="118"/>
    </row>
    <row r="255" spans="1:9" x14ac:dyDescent="0.2">
      <c r="A255" s="118"/>
      <c r="C255" s="118"/>
      <c r="D255" s="118"/>
      <c r="E255" s="118"/>
      <c r="F255" s="118"/>
      <c r="G255" s="118"/>
      <c r="H255" s="118"/>
      <c r="I255" s="118"/>
    </row>
    <row r="256" spans="1:9" x14ac:dyDescent="0.2">
      <c r="A256" s="118"/>
      <c r="C256" s="118"/>
      <c r="D256" s="118"/>
      <c r="E256" s="118"/>
      <c r="F256" s="118"/>
      <c r="G256" s="118"/>
      <c r="H256" s="118"/>
      <c r="I256" s="118"/>
    </row>
    <row r="257" spans="1:9" x14ac:dyDescent="0.2">
      <c r="A257" s="118"/>
      <c r="C257" s="118"/>
      <c r="D257" s="118"/>
      <c r="E257" s="118"/>
      <c r="F257" s="118"/>
      <c r="G257" s="118"/>
      <c r="H257" s="118"/>
      <c r="I257" s="118"/>
    </row>
    <row r="258" spans="1:9" x14ac:dyDescent="0.2">
      <c r="A258" s="118"/>
      <c r="C258" s="118"/>
      <c r="D258" s="118"/>
      <c r="E258" s="118"/>
      <c r="F258" s="118"/>
      <c r="G258" s="118"/>
      <c r="H258" s="118"/>
      <c r="I258" s="118"/>
    </row>
    <row r="259" spans="1:9" x14ac:dyDescent="0.2">
      <c r="A259" s="118"/>
      <c r="C259" s="118"/>
      <c r="D259" s="118"/>
      <c r="E259" s="118"/>
      <c r="F259" s="118"/>
      <c r="G259" s="118"/>
      <c r="H259" s="118"/>
      <c r="I259" s="118"/>
    </row>
    <row r="260" spans="1:9" x14ac:dyDescent="0.2">
      <c r="A260" s="118"/>
      <c r="C260" s="118"/>
      <c r="D260" s="118"/>
      <c r="E260" s="118"/>
      <c r="F260" s="118"/>
      <c r="G260" s="118"/>
      <c r="H260" s="118"/>
      <c r="I260" s="118"/>
    </row>
    <row r="261" spans="1:9" x14ac:dyDescent="0.2">
      <c r="A261" s="118"/>
      <c r="C261" s="118"/>
      <c r="D261" s="118"/>
      <c r="E261" s="118"/>
      <c r="F261" s="118"/>
      <c r="G261" s="118"/>
      <c r="H261" s="118"/>
      <c r="I261" s="118"/>
    </row>
    <row r="262" spans="1:9" x14ac:dyDescent="0.2">
      <c r="A262" s="118"/>
      <c r="C262" s="118"/>
      <c r="D262" s="118"/>
      <c r="E262" s="118"/>
      <c r="F262" s="118"/>
      <c r="G262" s="118"/>
      <c r="H262" s="118"/>
      <c r="I262" s="118"/>
    </row>
    <row r="263" spans="1:9" x14ac:dyDescent="0.2">
      <c r="A263" s="118"/>
      <c r="C263" s="118"/>
      <c r="D263" s="118"/>
      <c r="E263" s="118"/>
      <c r="F263" s="118"/>
      <c r="G263" s="118"/>
      <c r="H263" s="118"/>
      <c r="I263" s="118"/>
    </row>
    <row r="264" spans="1:9" x14ac:dyDescent="0.2">
      <c r="A264" s="118"/>
      <c r="C264" s="118"/>
      <c r="D264" s="118"/>
      <c r="E264" s="118"/>
      <c r="F264" s="118"/>
      <c r="G264" s="118"/>
      <c r="H264" s="118"/>
      <c r="I264" s="118"/>
    </row>
    <row r="265" spans="1:9" x14ac:dyDescent="0.2">
      <c r="A265" s="118"/>
      <c r="C265" s="118"/>
      <c r="D265" s="118"/>
      <c r="E265" s="118"/>
      <c r="F265" s="118"/>
      <c r="G265" s="118"/>
      <c r="H265" s="118"/>
      <c r="I265" s="118"/>
    </row>
    <row r="266" spans="1:9" x14ac:dyDescent="0.2">
      <c r="A266" s="118"/>
      <c r="C266" s="118"/>
      <c r="D266" s="118"/>
      <c r="E266" s="118"/>
      <c r="F266" s="118"/>
      <c r="G266" s="118"/>
      <c r="H266" s="118"/>
      <c r="I266" s="118"/>
    </row>
    <row r="267" spans="1:9" x14ac:dyDescent="0.2">
      <c r="A267" s="118"/>
      <c r="C267" s="118"/>
      <c r="D267" s="118"/>
      <c r="E267" s="118"/>
      <c r="F267" s="118"/>
      <c r="G267" s="118"/>
      <c r="H267" s="118"/>
      <c r="I267" s="118"/>
    </row>
    <row r="268" spans="1:9" x14ac:dyDescent="0.2">
      <c r="A268" s="118"/>
      <c r="C268" s="118"/>
      <c r="D268" s="118"/>
      <c r="E268" s="118"/>
      <c r="F268" s="118"/>
      <c r="G268" s="118"/>
      <c r="H268" s="118"/>
      <c r="I268" s="118"/>
    </row>
    <row r="269" spans="1:9" x14ac:dyDescent="0.2">
      <c r="A269" s="118"/>
      <c r="C269" s="118"/>
      <c r="D269" s="118"/>
      <c r="E269" s="118"/>
      <c r="F269" s="118"/>
      <c r="G269" s="118"/>
      <c r="H269" s="118"/>
      <c r="I269" s="118"/>
    </row>
    <row r="270" spans="1:9" x14ac:dyDescent="0.2">
      <c r="A270" s="118"/>
      <c r="C270" s="118"/>
      <c r="D270" s="118"/>
      <c r="E270" s="118"/>
      <c r="F270" s="118"/>
      <c r="G270" s="118"/>
      <c r="H270" s="118"/>
      <c r="I270" s="118"/>
    </row>
    <row r="271" spans="1:9" x14ac:dyDescent="0.2">
      <c r="A271" s="118"/>
      <c r="C271" s="118"/>
      <c r="D271" s="118"/>
      <c r="E271" s="118"/>
      <c r="F271" s="118"/>
      <c r="G271" s="118"/>
      <c r="H271" s="118"/>
      <c r="I271" s="118"/>
    </row>
    <row r="272" spans="1:9" x14ac:dyDescent="0.2">
      <c r="A272" s="118"/>
      <c r="C272" s="118"/>
      <c r="D272" s="118"/>
      <c r="E272" s="118"/>
      <c r="F272" s="118"/>
      <c r="G272" s="118"/>
      <c r="H272" s="118"/>
      <c r="I272" s="118"/>
    </row>
    <row r="273" spans="1:9" x14ac:dyDescent="0.2">
      <c r="A273" s="118"/>
      <c r="C273" s="118"/>
      <c r="D273" s="118"/>
      <c r="E273" s="118"/>
      <c r="F273" s="118"/>
      <c r="G273" s="118"/>
      <c r="H273" s="118"/>
      <c r="I273" s="118"/>
    </row>
    <row r="274" spans="1:9" x14ac:dyDescent="0.2">
      <c r="A274" s="118"/>
      <c r="C274" s="118"/>
      <c r="D274" s="118"/>
      <c r="E274" s="118"/>
      <c r="F274" s="118"/>
      <c r="G274" s="118"/>
      <c r="H274" s="118"/>
      <c r="I274" s="118"/>
    </row>
    <row r="275" spans="1:9" x14ac:dyDescent="0.2">
      <c r="A275" s="118"/>
      <c r="C275" s="118"/>
      <c r="D275" s="118"/>
      <c r="E275" s="118"/>
      <c r="F275" s="118"/>
      <c r="G275" s="118"/>
      <c r="H275" s="118"/>
      <c r="I275" s="118"/>
    </row>
    <row r="276" spans="1:9" x14ac:dyDescent="0.2">
      <c r="A276" s="118"/>
      <c r="C276" s="118"/>
      <c r="D276" s="118"/>
      <c r="E276" s="118"/>
      <c r="F276" s="118"/>
      <c r="G276" s="118"/>
      <c r="H276" s="118"/>
      <c r="I276" s="118"/>
    </row>
    <row r="277" spans="1:9" x14ac:dyDescent="0.2">
      <c r="A277" s="118"/>
      <c r="C277" s="118"/>
      <c r="D277" s="118"/>
      <c r="E277" s="118"/>
      <c r="F277" s="118"/>
      <c r="G277" s="118"/>
      <c r="H277" s="118"/>
      <c r="I277" s="118"/>
    </row>
    <row r="278" spans="1:9" x14ac:dyDescent="0.2">
      <c r="A278" s="118"/>
      <c r="C278" s="118"/>
      <c r="D278" s="118"/>
      <c r="E278" s="118"/>
      <c r="F278" s="118"/>
      <c r="G278" s="118"/>
      <c r="H278" s="118"/>
      <c r="I278" s="118"/>
    </row>
    <row r="279" spans="1:9" x14ac:dyDescent="0.2">
      <c r="A279" s="118"/>
      <c r="C279" s="118"/>
      <c r="D279" s="118"/>
      <c r="E279" s="118"/>
      <c r="F279" s="118"/>
      <c r="G279" s="118"/>
      <c r="H279" s="118"/>
      <c r="I279" s="118"/>
    </row>
    <row r="280" spans="1:9" x14ac:dyDescent="0.2">
      <c r="A280" s="118"/>
      <c r="C280" s="118"/>
      <c r="D280" s="118"/>
      <c r="E280" s="118"/>
      <c r="F280" s="118"/>
      <c r="G280" s="118"/>
      <c r="H280" s="118"/>
      <c r="I280" s="118"/>
    </row>
    <row r="281" spans="1:9" x14ac:dyDescent="0.2">
      <c r="A281" s="118"/>
      <c r="C281" s="118"/>
      <c r="D281" s="118"/>
      <c r="E281" s="118"/>
      <c r="F281" s="118"/>
      <c r="G281" s="118"/>
      <c r="H281" s="118"/>
      <c r="I281" s="118"/>
    </row>
    <row r="282" spans="1:9" x14ac:dyDescent="0.2">
      <c r="A282" s="118"/>
      <c r="C282" s="118"/>
      <c r="D282" s="118"/>
      <c r="E282" s="118"/>
      <c r="F282" s="118"/>
      <c r="G282" s="118"/>
      <c r="H282" s="118"/>
      <c r="I282" s="118"/>
    </row>
    <row r="283" spans="1:9" x14ac:dyDescent="0.2">
      <c r="A283" s="118"/>
      <c r="C283" s="118"/>
      <c r="D283" s="118"/>
      <c r="E283" s="118"/>
      <c r="F283" s="118"/>
      <c r="G283" s="118"/>
      <c r="H283" s="118"/>
      <c r="I283" s="118"/>
    </row>
    <row r="284" spans="1:9" x14ac:dyDescent="0.2">
      <c r="A284" s="118"/>
      <c r="C284" s="118"/>
      <c r="D284" s="118"/>
      <c r="E284" s="118"/>
      <c r="F284" s="118"/>
      <c r="G284" s="118"/>
      <c r="H284" s="118"/>
      <c r="I284" s="118"/>
    </row>
    <row r="285" spans="1:9" x14ac:dyDescent="0.2">
      <c r="A285" s="118"/>
      <c r="C285" s="118"/>
      <c r="D285" s="118"/>
      <c r="E285" s="118"/>
      <c r="F285" s="118"/>
      <c r="G285" s="118"/>
      <c r="H285" s="118"/>
      <c r="I285" s="118"/>
    </row>
    <row r="286" spans="1:9" x14ac:dyDescent="0.2">
      <c r="A286" s="118"/>
      <c r="C286" s="118"/>
      <c r="D286" s="118"/>
      <c r="E286" s="118"/>
      <c r="F286" s="118"/>
      <c r="G286" s="118"/>
      <c r="H286" s="118"/>
      <c r="I286" s="118"/>
    </row>
    <row r="287" spans="1:9" x14ac:dyDescent="0.2">
      <c r="A287" s="118"/>
      <c r="C287" s="118"/>
      <c r="D287" s="118"/>
      <c r="E287" s="118"/>
      <c r="F287" s="118"/>
      <c r="G287" s="118"/>
      <c r="H287" s="118"/>
      <c r="I287" s="118"/>
    </row>
    <row r="288" spans="1:9" x14ac:dyDescent="0.2">
      <c r="A288" s="118"/>
      <c r="C288" s="118"/>
      <c r="D288" s="118"/>
      <c r="E288" s="118"/>
      <c r="F288" s="118"/>
      <c r="G288" s="118"/>
      <c r="H288" s="118"/>
      <c r="I288" s="118"/>
    </row>
    <row r="289" spans="1:9" x14ac:dyDescent="0.2">
      <c r="A289" s="118"/>
      <c r="C289" s="118"/>
      <c r="D289" s="118"/>
      <c r="E289" s="118"/>
      <c r="F289" s="118"/>
      <c r="G289" s="118"/>
      <c r="H289" s="118"/>
      <c r="I289" s="118"/>
    </row>
    <row r="290" spans="1:9" x14ac:dyDescent="0.2">
      <c r="A290" s="118"/>
      <c r="C290" s="118"/>
      <c r="D290" s="118"/>
      <c r="E290" s="118"/>
      <c r="F290" s="118"/>
      <c r="G290" s="118"/>
      <c r="H290" s="118"/>
      <c r="I290" s="118"/>
    </row>
    <row r="291" spans="1:9" x14ac:dyDescent="0.2">
      <c r="A291" s="118"/>
      <c r="C291" s="118"/>
      <c r="D291" s="118"/>
      <c r="E291" s="118"/>
      <c r="F291" s="118"/>
      <c r="G291" s="118"/>
      <c r="H291" s="118"/>
      <c r="I291" s="118"/>
    </row>
    <row r="292" spans="1:9" x14ac:dyDescent="0.2">
      <c r="A292" s="118"/>
      <c r="C292" s="118"/>
      <c r="D292" s="118"/>
      <c r="E292" s="118"/>
      <c r="F292" s="118"/>
      <c r="G292" s="118"/>
      <c r="H292" s="118"/>
      <c r="I292" s="118"/>
    </row>
    <row r="293" spans="1:9" x14ac:dyDescent="0.2">
      <c r="A293" s="118"/>
      <c r="C293" s="118"/>
      <c r="D293" s="118"/>
      <c r="E293" s="118"/>
      <c r="F293" s="118"/>
      <c r="G293" s="118"/>
      <c r="H293" s="118"/>
      <c r="I293" s="118"/>
    </row>
    <row r="294" spans="1:9" x14ac:dyDescent="0.2">
      <c r="A294" s="118"/>
      <c r="C294" s="118"/>
      <c r="D294" s="118"/>
      <c r="E294" s="118"/>
      <c r="F294" s="118"/>
      <c r="G294" s="118"/>
      <c r="H294" s="118"/>
      <c r="I294" s="118"/>
    </row>
    <row r="295" spans="1:9" x14ac:dyDescent="0.2">
      <c r="A295" s="118"/>
      <c r="C295" s="118"/>
      <c r="D295" s="118"/>
      <c r="E295" s="118"/>
      <c r="F295" s="118"/>
      <c r="G295" s="118"/>
      <c r="H295" s="118"/>
      <c r="I295" s="118"/>
    </row>
    <row r="296" spans="1:9" x14ac:dyDescent="0.2">
      <c r="A296" s="118"/>
      <c r="C296" s="118"/>
      <c r="D296" s="118"/>
      <c r="E296" s="118"/>
      <c r="F296" s="118"/>
      <c r="G296" s="118"/>
      <c r="H296" s="118"/>
      <c r="I296" s="118"/>
    </row>
    <row r="297" spans="1:9" x14ac:dyDescent="0.2">
      <c r="A297" s="118"/>
      <c r="C297" s="118"/>
      <c r="D297" s="118"/>
      <c r="E297" s="118"/>
      <c r="F297" s="118"/>
      <c r="G297" s="118"/>
      <c r="H297" s="118"/>
      <c r="I297" s="118"/>
    </row>
    <row r="298" spans="1:9" x14ac:dyDescent="0.2">
      <c r="A298" s="118"/>
      <c r="C298" s="118"/>
      <c r="D298" s="118"/>
      <c r="E298" s="118"/>
      <c r="F298" s="118"/>
      <c r="G298" s="118"/>
      <c r="H298" s="118"/>
      <c r="I298" s="118"/>
    </row>
    <row r="299" spans="1:9" x14ac:dyDescent="0.2">
      <c r="A299" s="118"/>
      <c r="C299" s="118"/>
      <c r="D299" s="118"/>
      <c r="E299" s="118"/>
      <c r="F299" s="118"/>
      <c r="G299" s="118"/>
      <c r="H299" s="118"/>
      <c r="I299" s="118"/>
    </row>
    <row r="300" spans="1:9" x14ac:dyDescent="0.2">
      <c r="A300" s="118"/>
      <c r="C300" s="118"/>
      <c r="D300" s="118"/>
      <c r="E300" s="118"/>
      <c r="F300" s="118"/>
      <c r="G300" s="118"/>
      <c r="H300" s="118"/>
      <c r="I300" s="118"/>
    </row>
    <row r="301" spans="1:9" x14ac:dyDescent="0.2">
      <c r="A301" s="118"/>
      <c r="C301" s="118"/>
      <c r="D301" s="118"/>
      <c r="E301" s="118"/>
      <c r="F301" s="118"/>
      <c r="G301" s="118"/>
      <c r="H301" s="118"/>
      <c r="I301" s="118"/>
    </row>
    <row r="302" spans="1:9" x14ac:dyDescent="0.2">
      <c r="A302" s="118"/>
      <c r="C302" s="118"/>
      <c r="D302" s="118"/>
      <c r="E302" s="118"/>
      <c r="F302" s="118"/>
      <c r="G302" s="118"/>
      <c r="H302" s="118"/>
      <c r="I302" s="118"/>
    </row>
    <row r="303" spans="1:9" x14ac:dyDescent="0.2">
      <c r="A303" s="118"/>
      <c r="C303" s="118"/>
      <c r="D303" s="118"/>
      <c r="E303" s="118"/>
      <c r="F303" s="118"/>
      <c r="G303" s="118"/>
      <c r="H303" s="118"/>
      <c r="I303" s="118"/>
    </row>
    <row r="304" spans="1:9" x14ac:dyDescent="0.2">
      <c r="A304" s="118"/>
      <c r="C304" s="118"/>
      <c r="D304" s="118"/>
      <c r="E304" s="118"/>
      <c r="F304" s="118"/>
      <c r="G304" s="118"/>
      <c r="H304" s="118"/>
      <c r="I304" s="118"/>
    </row>
    <row r="305" spans="1:9" x14ac:dyDescent="0.2">
      <c r="A305" s="118"/>
      <c r="C305" s="118"/>
      <c r="D305" s="118"/>
      <c r="E305" s="118"/>
      <c r="F305" s="118"/>
      <c r="G305" s="118"/>
      <c r="H305" s="118"/>
      <c r="I305" s="118"/>
    </row>
    <row r="306" spans="1:9" x14ac:dyDescent="0.2">
      <c r="A306" s="118"/>
      <c r="C306" s="118"/>
      <c r="D306" s="118"/>
      <c r="E306" s="118"/>
      <c r="F306" s="118"/>
      <c r="G306" s="118"/>
      <c r="H306" s="118"/>
      <c r="I306" s="118"/>
    </row>
    <row r="307" spans="1:9" x14ac:dyDescent="0.2">
      <c r="A307" s="118"/>
      <c r="C307" s="118"/>
      <c r="D307" s="118"/>
      <c r="E307" s="118"/>
      <c r="F307" s="118"/>
      <c r="G307" s="118"/>
      <c r="H307" s="118"/>
      <c r="I307" s="118"/>
    </row>
    <row r="308" spans="1:9" x14ac:dyDescent="0.2">
      <c r="A308" s="118"/>
      <c r="C308" s="118"/>
      <c r="D308" s="118"/>
      <c r="E308" s="118"/>
      <c r="F308" s="118"/>
      <c r="G308" s="118"/>
      <c r="H308" s="118"/>
      <c r="I308" s="118"/>
    </row>
    <row r="309" spans="1:9" x14ac:dyDescent="0.2">
      <c r="A309" s="118"/>
      <c r="C309" s="118"/>
      <c r="D309" s="118"/>
      <c r="E309" s="118"/>
      <c r="F309" s="118"/>
      <c r="G309" s="118"/>
      <c r="H309" s="118"/>
      <c r="I309" s="118"/>
    </row>
    <row r="310" spans="1:9" x14ac:dyDescent="0.2">
      <c r="A310" s="118"/>
      <c r="C310" s="118"/>
      <c r="D310" s="118"/>
      <c r="E310" s="118"/>
      <c r="F310" s="118"/>
      <c r="G310" s="118"/>
      <c r="H310" s="118"/>
      <c r="I310" s="118"/>
    </row>
    <row r="311" spans="1:9" x14ac:dyDescent="0.2">
      <c r="A311" s="118"/>
      <c r="C311" s="118"/>
      <c r="D311" s="118"/>
      <c r="E311" s="118"/>
      <c r="F311" s="118"/>
      <c r="G311" s="118"/>
      <c r="H311" s="118"/>
      <c r="I311" s="118"/>
    </row>
    <row r="312" spans="1:9" x14ac:dyDescent="0.2">
      <c r="A312" s="118"/>
      <c r="C312" s="118"/>
      <c r="D312" s="118"/>
      <c r="E312" s="118"/>
      <c r="F312" s="118"/>
      <c r="G312" s="118"/>
      <c r="H312" s="118"/>
      <c r="I312" s="118"/>
    </row>
    <row r="313" spans="1:9" x14ac:dyDescent="0.2">
      <c r="A313" s="118"/>
      <c r="C313" s="118"/>
      <c r="D313" s="118"/>
      <c r="E313" s="118"/>
      <c r="F313" s="118"/>
      <c r="G313" s="118"/>
      <c r="H313" s="118"/>
      <c r="I313" s="118"/>
    </row>
    <row r="314" spans="1:9" x14ac:dyDescent="0.2">
      <c r="A314" s="118"/>
      <c r="C314" s="118"/>
      <c r="D314" s="118"/>
      <c r="E314" s="118"/>
      <c r="F314" s="118"/>
      <c r="G314" s="118"/>
      <c r="H314" s="118"/>
      <c r="I314" s="118"/>
    </row>
    <row r="315" spans="1:9" x14ac:dyDescent="0.2">
      <c r="A315" s="118"/>
      <c r="C315" s="118"/>
      <c r="D315" s="118"/>
      <c r="E315" s="118"/>
      <c r="F315" s="118"/>
      <c r="G315" s="118"/>
      <c r="H315" s="118"/>
      <c r="I315" s="118"/>
    </row>
  </sheetData>
  <mergeCells count="15">
    <mergeCell ref="A157:H158"/>
    <mergeCell ref="A167:D167"/>
    <mergeCell ref="F167:I167"/>
    <mergeCell ref="A168:D168"/>
    <mergeCell ref="F168:I168"/>
    <mergeCell ref="A1:I1"/>
    <mergeCell ref="A2:I2"/>
    <mergeCell ref="C7:H7"/>
    <mergeCell ref="A7:B9"/>
    <mergeCell ref="I7:I9"/>
    <mergeCell ref="C8:C9"/>
    <mergeCell ref="F8:F9"/>
    <mergeCell ref="D8:E9"/>
    <mergeCell ref="G8:G9"/>
    <mergeCell ref="H8:H9"/>
  </mergeCell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92D050"/>
    <pageSetUpPr fitToPage="1"/>
  </sheetPr>
  <dimension ref="B1:Q38"/>
  <sheetViews>
    <sheetView workbookViewId="0">
      <selection activeCell="B3" sqref="B3"/>
    </sheetView>
  </sheetViews>
  <sheetFormatPr baseColWidth="10" defaultColWidth="11.42578125" defaultRowHeight="14.25" x14ac:dyDescent="0.2"/>
  <cols>
    <col min="1" max="1" width="5.28515625" style="1" customWidth="1"/>
    <col min="2" max="2" width="8.42578125" style="1" customWidth="1"/>
    <col min="3" max="3" width="25.7109375" style="1" customWidth="1"/>
    <col min="4" max="4" width="19.85546875" style="1" customWidth="1"/>
    <col min="5" max="5" width="14" style="1" bestFit="1" customWidth="1"/>
    <col min="6" max="6" width="12" style="1" customWidth="1"/>
    <col min="7" max="7" width="10.85546875" style="1" customWidth="1"/>
    <col min="8" max="8" width="8.7109375" style="1" customWidth="1"/>
    <col min="9" max="9" width="11.28515625" style="1" customWidth="1"/>
    <col min="10" max="10" width="10.85546875" style="1" customWidth="1"/>
    <col min="11" max="11" width="11.140625" style="1" customWidth="1"/>
    <col min="12" max="12" width="8.42578125" style="1" customWidth="1"/>
    <col min="13" max="13" width="11.42578125" style="1" customWidth="1"/>
    <col min="14" max="14" width="16.140625" style="1" customWidth="1"/>
    <col min="15" max="15" width="2.28515625" style="1" customWidth="1"/>
    <col min="16" max="16384" width="11.42578125" style="1"/>
  </cols>
  <sheetData>
    <row r="1" spans="2:15" ht="20.25" x14ac:dyDescent="0.3">
      <c r="B1" s="1070" t="s">
        <v>168</v>
      </c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  <c r="O1" s="1070"/>
    </row>
    <row r="2" spans="2:15" ht="18" x14ac:dyDescent="0.25">
      <c r="B2" s="1071" t="s">
        <v>2497</v>
      </c>
      <c r="C2" s="1071"/>
      <c r="D2" s="1071"/>
      <c r="E2" s="1071"/>
      <c r="F2" s="1071"/>
      <c r="G2" s="1071"/>
      <c r="H2" s="1071"/>
      <c r="I2" s="1071"/>
      <c r="J2" s="1071"/>
      <c r="K2" s="1071"/>
      <c r="L2" s="1071"/>
      <c r="M2" s="1071"/>
      <c r="N2" s="1071"/>
      <c r="O2" s="1071"/>
    </row>
    <row r="3" spans="2:15" ht="18.75" x14ac:dyDescent="0.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2:15" ht="18.75" x14ac:dyDescent="0.3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406" t="s">
        <v>1780</v>
      </c>
      <c r="O4" s="25" t="s">
        <v>43</v>
      </c>
    </row>
    <row r="5" spans="2:15" ht="18.75" x14ac:dyDescent="0.3">
      <c r="B5" s="347" t="s">
        <v>2475</v>
      </c>
      <c r="C5" s="26"/>
      <c r="D5" s="26"/>
      <c r="E5" s="26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2:15" ht="18.75" x14ac:dyDescent="0.3">
      <c r="B6" s="405" t="s">
        <v>1781</v>
      </c>
      <c r="C6" s="26"/>
      <c r="D6" s="26"/>
      <c r="E6" s="26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2:15" ht="18.75" x14ac:dyDescent="0.3">
      <c r="B7" s="405" t="s">
        <v>1766</v>
      </c>
      <c r="C7" s="26"/>
      <c r="D7" s="26"/>
      <c r="E7" s="26"/>
      <c r="F7" s="24"/>
      <c r="G7" s="24"/>
      <c r="H7" s="24"/>
      <c r="I7" s="24"/>
      <c r="J7" s="24"/>
      <c r="K7" s="24"/>
      <c r="L7" s="24"/>
      <c r="M7" s="1072"/>
      <c r="N7" s="1072"/>
      <c r="O7" s="1072"/>
    </row>
    <row r="9" spans="2:15" ht="15" x14ac:dyDescent="0.25">
      <c r="B9" s="715"/>
      <c r="C9" s="715"/>
      <c r="D9" s="716"/>
      <c r="E9" s="715"/>
      <c r="F9" s="717"/>
      <c r="G9" s="715"/>
      <c r="H9" s="717"/>
      <c r="I9" s="718"/>
      <c r="J9" s="1073" t="s">
        <v>169</v>
      </c>
      <c r="K9" s="1074"/>
      <c r="L9" s="1074"/>
      <c r="M9" s="1075"/>
      <c r="N9" s="1081" t="s">
        <v>183</v>
      </c>
      <c r="O9" s="1082"/>
    </row>
    <row r="10" spans="2:15" ht="15" x14ac:dyDescent="0.25">
      <c r="B10" s="720" t="s">
        <v>170</v>
      </c>
      <c r="C10" s="720" t="s">
        <v>171</v>
      </c>
      <c r="D10" s="721" t="s">
        <v>65</v>
      </c>
      <c r="E10" s="720" t="s">
        <v>65</v>
      </c>
      <c r="F10" s="721" t="s">
        <v>172</v>
      </c>
      <c r="G10" s="720" t="s">
        <v>173</v>
      </c>
      <c r="H10" s="1076" t="s">
        <v>174</v>
      </c>
      <c r="I10" s="1077"/>
      <c r="J10" s="1074" t="s">
        <v>175</v>
      </c>
      <c r="K10" s="1075"/>
      <c r="L10" s="1073" t="s">
        <v>176</v>
      </c>
      <c r="M10" s="1075"/>
      <c r="N10" s="1083"/>
      <c r="O10" s="1084"/>
    </row>
    <row r="11" spans="2:15" ht="15" x14ac:dyDescent="0.25">
      <c r="B11" s="720" t="s">
        <v>177</v>
      </c>
      <c r="C11" s="720" t="s">
        <v>178</v>
      </c>
      <c r="D11" s="721" t="s">
        <v>179</v>
      </c>
      <c r="E11" s="720" t="s">
        <v>52</v>
      </c>
      <c r="F11" s="721" t="s">
        <v>180</v>
      </c>
      <c r="G11" s="720" t="s">
        <v>181</v>
      </c>
      <c r="H11" s="721" t="s">
        <v>182</v>
      </c>
      <c r="I11" s="722" t="s">
        <v>56</v>
      </c>
      <c r="J11" s="715" t="s">
        <v>43</v>
      </c>
      <c r="K11" s="722" t="s">
        <v>43</v>
      </c>
      <c r="L11" s="715" t="s">
        <v>43</v>
      </c>
      <c r="M11" s="723"/>
      <c r="N11" s="1083"/>
      <c r="O11" s="1084"/>
    </row>
    <row r="12" spans="2:15" ht="15" x14ac:dyDescent="0.25">
      <c r="B12" s="724" t="s">
        <v>43</v>
      </c>
      <c r="C12" s="724" t="s">
        <v>43</v>
      </c>
      <c r="D12" s="725" t="s">
        <v>184</v>
      </c>
      <c r="E12" s="724" t="s">
        <v>43</v>
      </c>
      <c r="F12" s="725" t="s">
        <v>43</v>
      </c>
      <c r="G12" s="724" t="s">
        <v>43</v>
      </c>
      <c r="H12" s="725"/>
      <c r="I12" s="724" t="s">
        <v>185</v>
      </c>
      <c r="J12" s="724" t="s">
        <v>186</v>
      </c>
      <c r="K12" s="724" t="s">
        <v>187</v>
      </c>
      <c r="L12" s="724" t="s">
        <v>186</v>
      </c>
      <c r="M12" s="724" t="s">
        <v>187</v>
      </c>
      <c r="N12" s="1085"/>
      <c r="O12" s="1086"/>
    </row>
    <row r="13" spans="2:15" s="8" customFormat="1" x14ac:dyDescent="0.2">
      <c r="B13" s="407"/>
      <c r="C13" s="408"/>
      <c r="D13" s="409"/>
      <c r="E13" s="408"/>
      <c r="F13" s="409"/>
      <c r="G13" s="408"/>
      <c r="H13" s="408"/>
      <c r="I13" s="409"/>
      <c r="J13" s="10"/>
      <c r="K13" s="10"/>
      <c r="L13" s="409"/>
      <c r="M13" s="407"/>
      <c r="N13" s="407"/>
      <c r="O13" s="410"/>
    </row>
    <row r="14" spans="2:15" s="8" customFormat="1" x14ac:dyDescent="0.2">
      <c r="B14" s="411"/>
      <c r="C14" s="10"/>
      <c r="D14" s="388"/>
      <c r="E14" s="10"/>
      <c r="F14" s="388"/>
      <c r="G14" s="10"/>
      <c r="H14" s="10"/>
      <c r="I14" s="388"/>
      <c r="J14" s="10"/>
      <c r="K14" s="10"/>
      <c r="L14" s="388"/>
      <c r="M14" s="411"/>
      <c r="N14" s="411"/>
      <c r="O14" s="412"/>
    </row>
    <row r="15" spans="2:15" s="8" customFormat="1" x14ac:dyDescent="0.2">
      <c r="B15" s="411"/>
      <c r="C15" s="10"/>
      <c r="D15" s="388"/>
      <c r="E15" s="10"/>
      <c r="F15" s="388"/>
      <c r="G15" s="10"/>
      <c r="H15" s="10"/>
      <c r="I15" s="388"/>
      <c r="J15" s="10"/>
      <c r="K15" s="10"/>
      <c r="L15" s="388"/>
      <c r="M15" s="411"/>
      <c r="N15" s="411"/>
      <c r="O15" s="412"/>
    </row>
    <row r="16" spans="2:15" s="8" customFormat="1" x14ac:dyDescent="0.2">
      <c r="B16" s="411"/>
      <c r="C16" s="10"/>
      <c r="D16" s="388"/>
      <c r="E16" s="10"/>
      <c r="F16" s="388"/>
      <c r="G16" s="10"/>
      <c r="H16" s="10"/>
      <c r="I16" s="388"/>
      <c r="J16" s="10"/>
      <c r="K16" s="10"/>
      <c r="L16" s="388"/>
      <c r="M16" s="411"/>
      <c r="N16" s="411"/>
      <c r="O16" s="412"/>
    </row>
    <row r="17" spans="2:15" s="8" customFormat="1" x14ac:dyDescent="0.2">
      <c r="B17" s="411"/>
      <c r="C17" s="10"/>
      <c r="D17" s="388"/>
      <c r="E17" s="10"/>
      <c r="F17" s="388"/>
      <c r="G17" s="10"/>
      <c r="H17" s="10"/>
      <c r="I17" s="388"/>
      <c r="J17" s="10"/>
      <c r="K17" s="10"/>
      <c r="L17" s="388"/>
      <c r="M17" s="411"/>
      <c r="N17" s="411"/>
      <c r="O17" s="412"/>
    </row>
    <row r="18" spans="2:15" s="8" customFormat="1" x14ac:dyDescent="0.2">
      <c r="B18" s="411"/>
      <c r="C18" s="10"/>
      <c r="D18" s="388"/>
      <c r="E18" s="10"/>
      <c r="F18" s="388"/>
      <c r="G18" s="10"/>
      <c r="H18" s="10"/>
      <c r="I18" s="388"/>
      <c r="J18" s="10"/>
      <c r="K18" s="10"/>
      <c r="L18" s="388"/>
      <c r="M18" s="411"/>
      <c r="N18" s="411"/>
      <c r="O18" s="412"/>
    </row>
    <row r="19" spans="2:15" s="8" customFormat="1" x14ac:dyDescent="0.2">
      <c r="B19" s="411"/>
      <c r="C19" s="10"/>
      <c r="D19" s="388"/>
      <c r="E19" s="10"/>
      <c r="F19" s="388"/>
      <c r="G19" s="10"/>
      <c r="H19" s="10"/>
      <c r="I19" s="388"/>
      <c r="J19" s="10"/>
      <c r="K19" s="10"/>
      <c r="L19" s="388"/>
      <c r="M19" s="411"/>
      <c r="N19" s="411"/>
      <c r="O19" s="412"/>
    </row>
    <row r="20" spans="2:15" s="8" customFormat="1" x14ac:dyDescent="0.2">
      <c r="B20" s="411"/>
      <c r="C20" s="10"/>
      <c r="D20" s="388"/>
      <c r="E20" s="10"/>
      <c r="F20" s="388"/>
      <c r="G20" s="10"/>
      <c r="H20" s="10"/>
      <c r="I20" s="388"/>
      <c r="J20" s="10"/>
      <c r="K20" s="10"/>
      <c r="L20" s="388"/>
      <c r="M20" s="411"/>
      <c r="N20" s="411"/>
      <c r="O20" s="412"/>
    </row>
    <row r="21" spans="2:15" s="8" customFormat="1" x14ac:dyDescent="0.2">
      <c r="B21" s="411"/>
      <c r="C21" s="10"/>
      <c r="D21" s="388"/>
      <c r="E21" s="10"/>
      <c r="F21" s="388"/>
      <c r="G21" s="10"/>
      <c r="H21" s="10"/>
      <c r="I21" s="388"/>
      <c r="J21" s="10"/>
      <c r="K21" s="10"/>
      <c r="L21" s="388"/>
      <c r="M21" s="411"/>
      <c r="N21" s="411"/>
      <c r="O21" s="412"/>
    </row>
    <row r="22" spans="2:15" s="8" customFormat="1" x14ac:dyDescent="0.2">
      <c r="B22" s="411"/>
      <c r="C22" s="10"/>
      <c r="D22" s="388"/>
      <c r="E22" s="10"/>
      <c r="F22" s="388"/>
      <c r="G22" s="10"/>
      <c r="H22" s="10"/>
      <c r="I22" s="388"/>
      <c r="J22" s="10"/>
      <c r="K22" s="10"/>
      <c r="L22" s="388"/>
      <c r="M22" s="411"/>
      <c r="N22" s="411"/>
      <c r="O22" s="412"/>
    </row>
    <row r="23" spans="2:15" s="8" customFormat="1" x14ac:dyDescent="0.2">
      <c r="B23" s="411"/>
      <c r="C23" s="10"/>
      <c r="D23" s="388"/>
      <c r="E23" s="10"/>
      <c r="F23" s="388"/>
      <c r="G23" s="10"/>
      <c r="H23" s="10"/>
      <c r="I23" s="388"/>
      <c r="J23" s="10"/>
      <c r="K23" s="10"/>
      <c r="L23" s="388"/>
      <c r="M23" s="411"/>
      <c r="N23" s="411"/>
      <c r="O23" s="412"/>
    </row>
    <row r="24" spans="2:15" s="8" customFormat="1" x14ac:dyDescent="0.2">
      <c r="B24" s="411"/>
      <c r="C24" s="10"/>
      <c r="D24" s="388"/>
      <c r="E24" s="10"/>
      <c r="F24" s="388"/>
      <c r="G24" s="10"/>
      <c r="H24" s="10"/>
      <c r="I24" s="388"/>
      <c r="J24" s="10"/>
      <c r="K24" s="10"/>
      <c r="L24" s="388"/>
      <c r="M24" s="411"/>
      <c r="N24" s="411"/>
      <c r="O24" s="412"/>
    </row>
    <row r="25" spans="2:15" s="8" customFormat="1" x14ac:dyDescent="0.2">
      <c r="B25" s="411"/>
      <c r="C25" s="10"/>
      <c r="D25" s="388"/>
      <c r="E25" s="10"/>
      <c r="F25" s="388"/>
      <c r="G25" s="10"/>
      <c r="H25" s="10"/>
      <c r="I25" s="388"/>
      <c r="J25" s="10"/>
      <c r="K25" s="10"/>
      <c r="L25" s="388"/>
      <c r="M25" s="411"/>
      <c r="N25" s="411"/>
      <c r="O25" s="412"/>
    </row>
    <row r="26" spans="2:15" s="8" customFormat="1" x14ac:dyDescent="0.2">
      <c r="B26" s="411"/>
      <c r="C26" s="10"/>
      <c r="D26" s="388"/>
      <c r="E26" s="10"/>
      <c r="F26" s="388"/>
      <c r="G26" s="10"/>
      <c r="H26" s="10"/>
      <c r="I26" s="388"/>
      <c r="J26" s="10"/>
      <c r="K26" s="10"/>
      <c r="L26" s="388"/>
      <c r="M26" s="411"/>
      <c r="N26" s="411"/>
      <c r="O26" s="412"/>
    </row>
    <row r="27" spans="2:15" s="8" customFormat="1" x14ac:dyDescent="0.2">
      <c r="B27" s="411"/>
      <c r="C27" s="10"/>
      <c r="D27" s="388"/>
      <c r="E27" s="10"/>
      <c r="F27" s="388"/>
      <c r="G27" s="10"/>
      <c r="H27" s="10"/>
      <c r="I27" s="388"/>
      <c r="J27" s="10"/>
      <c r="K27" s="10"/>
      <c r="L27" s="388"/>
      <c r="M27" s="411"/>
      <c r="N27" s="411"/>
      <c r="O27" s="412"/>
    </row>
    <row r="28" spans="2:15" s="8" customFormat="1" ht="15" x14ac:dyDescent="0.25">
      <c r="B28" s="726"/>
      <c r="C28" s="727" t="s">
        <v>188</v>
      </c>
      <c r="D28" s="728"/>
      <c r="E28" s="729"/>
      <c r="F28" s="728"/>
      <c r="G28" s="729"/>
      <c r="H28" s="729"/>
      <c r="I28" s="728"/>
      <c r="J28" s="729"/>
      <c r="K28" s="729"/>
      <c r="L28" s="728"/>
      <c r="M28" s="726"/>
      <c r="N28" s="726"/>
      <c r="O28" s="730"/>
    </row>
    <row r="29" spans="2:15" s="8" customFormat="1" x14ac:dyDescent="0.2">
      <c r="B29" s="118" t="s">
        <v>16</v>
      </c>
    </row>
    <row r="30" spans="2:15" s="8" customFormat="1" x14ac:dyDescent="0.2"/>
    <row r="31" spans="2:15" s="8" customFormat="1" x14ac:dyDescent="0.2"/>
    <row r="32" spans="2:15" s="8" customFormat="1" x14ac:dyDescent="0.2">
      <c r="D32" s="388"/>
      <c r="E32" s="388"/>
      <c r="F32" s="388"/>
      <c r="G32" s="388"/>
      <c r="J32" s="388"/>
      <c r="K32" s="388"/>
      <c r="L32" s="388"/>
      <c r="M32" s="388"/>
    </row>
    <row r="33" spans="4:17" s="8" customFormat="1" ht="15.75" x14ac:dyDescent="0.25">
      <c r="D33" s="1078" t="s">
        <v>2479</v>
      </c>
      <c r="E33" s="1078"/>
      <c r="F33" s="1078"/>
      <c r="G33" s="1078"/>
      <c r="H33" s="820"/>
      <c r="I33" s="820"/>
      <c r="J33" s="1080" t="s">
        <v>2478</v>
      </c>
      <c r="K33" s="1080"/>
      <c r="L33" s="1080"/>
      <c r="M33" s="1080"/>
      <c r="N33" s="413"/>
    </row>
    <row r="34" spans="4:17" s="8" customFormat="1" ht="15.75" x14ac:dyDescent="0.25">
      <c r="D34" s="1078" t="s">
        <v>2480</v>
      </c>
      <c r="E34" s="1078"/>
      <c r="F34" s="1078"/>
      <c r="G34" s="1078"/>
      <c r="H34" s="414"/>
      <c r="I34" s="414"/>
      <c r="J34" s="1079" t="s">
        <v>2356</v>
      </c>
      <c r="K34" s="1079"/>
      <c r="L34" s="1079"/>
      <c r="M34" s="1079"/>
      <c r="N34" s="414"/>
      <c r="O34" s="414"/>
      <c r="P34" s="414"/>
      <c r="Q34" s="414"/>
    </row>
    <row r="35" spans="4:17" s="8" customFormat="1" x14ac:dyDescent="0.2"/>
    <row r="36" spans="4:17" s="8" customFormat="1" x14ac:dyDescent="0.2"/>
    <row r="37" spans="4:17" s="8" customFormat="1" x14ac:dyDescent="0.2"/>
    <row r="38" spans="4:17" x14ac:dyDescent="0.2">
      <c r="D38" s="1069"/>
      <c r="E38" s="1069"/>
      <c r="F38" s="1069"/>
      <c r="G38" s="1069"/>
    </row>
  </sheetData>
  <mergeCells count="13">
    <mergeCell ref="D38:G38"/>
    <mergeCell ref="B1:O1"/>
    <mergeCell ref="B2:O2"/>
    <mergeCell ref="M7:O7"/>
    <mergeCell ref="J9:M9"/>
    <mergeCell ref="H10:I10"/>
    <mergeCell ref="J10:K10"/>
    <mergeCell ref="L10:M10"/>
    <mergeCell ref="D34:G34"/>
    <mergeCell ref="J34:M34"/>
    <mergeCell ref="J33:M33"/>
    <mergeCell ref="D33:G33"/>
    <mergeCell ref="N9:O12"/>
  </mergeCells>
  <pageMargins left="0" right="0" top="0.35433070866141736" bottom="0" header="0.31496062992125984" footer="0.31496062992125984"/>
  <pageSetup scale="81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92D050"/>
    <pageSetUpPr fitToPage="1"/>
  </sheetPr>
  <dimension ref="A1:D32"/>
  <sheetViews>
    <sheetView workbookViewId="0">
      <selection activeCell="A9" sqref="A9"/>
    </sheetView>
  </sheetViews>
  <sheetFormatPr baseColWidth="10" defaultColWidth="11.42578125" defaultRowHeight="14.25" x14ac:dyDescent="0.2"/>
  <cols>
    <col min="1" max="1" width="25.7109375" style="1" customWidth="1"/>
    <col min="2" max="2" width="31.42578125" style="1" customWidth="1"/>
    <col min="3" max="3" width="77.140625" style="1" customWidth="1"/>
    <col min="4" max="16384" width="11.42578125" style="1"/>
  </cols>
  <sheetData>
    <row r="1" spans="1:3" ht="20.25" x14ac:dyDescent="0.3">
      <c r="A1" s="415" t="s">
        <v>2489</v>
      </c>
      <c r="B1" s="415"/>
      <c r="C1" s="415"/>
    </row>
    <row r="2" spans="1:3" ht="18" x14ac:dyDescent="0.25">
      <c r="A2" s="1071"/>
      <c r="B2" s="1071"/>
      <c r="C2" s="1071"/>
    </row>
    <row r="3" spans="1:3" ht="18.75" x14ac:dyDescent="0.3">
      <c r="A3" s="238"/>
      <c r="B3" s="238"/>
      <c r="C3" s="238"/>
    </row>
    <row r="4" spans="1:3" ht="18.75" x14ac:dyDescent="0.3">
      <c r="A4" s="238"/>
      <c r="B4" s="238"/>
      <c r="C4" s="9" t="s">
        <v>1780</v>
      </c>
    </row>
    <row r="5" spans="1:3" ht="18" x14ac:dyDescent="0.25">
      <c r="A5" s="347" t="s">
        <v>2476</v>
      </c>
      <c r="B5" s="237"/>
      <c r="C5" s="237"/>
    </row>
    <row r="6" spans="1:3" ht="18" x14ac:dyDescent="0.25">
      <c r="A6" s="405" t="s">
        <v>1781</v>
      </c>
      <c r="B6" s="237"/>
      <c r="C6" s="237"/>
    </row>
    <row r="7" spans="1:3" ht="18" x14ac:dyDescent="0.25">
      <c r="A7" s="405" t="s">
        <v>1766</v>
      </c>
      <c r="B7" s="237"/>
      <c r="C7" s="237"/>
    </row>
    <row r="8" spans="1:3" ht="18" x14ac:dyDescent="0.25">
      <c r="A8" s="405" t="s">
        <v>2505</v>
      </c>
      <c r="B8" s="237"/>
      <c r="C8" s="237"/>
    </row>
    <row r="10" spans="1:3" ht="15" customHeight="1" x14ac:dyDescent="0.25">
      <c r="A10" s="715"/>
      <c r="B10" s="715"/>
      <c r="C10" s="731"/>
    </row>
    <row r="11" spans="1:3" ht="15" x14ac:dyDescent="0.25">
      <c r="A11" s="720" t="s">
        <v>170</v>
      </c>
      <c r="B11" s="720" t="s">
        <v>177</v>
      </c>
      <c r="C11" s="720" t="s">
        <v>1771</v>
      </c>
    </row>
    <row r="12" spans="1:3" ht="15" x14ac:dyDescent="0.25">
      <c r="A12" s="720" t="s">
        <v>177</v>
      </c>
      <c r="B12" s="720"/>
      <c r="C12" s="720"/>
    </row>
    <row r="13" spans="1:3" ht="15" x14ac:dyDescent="0.25">
      <c r="A13" s="724" t="s">
        <v>43</v>
      </c>
      <c r="B13" s="724" t="s">
        <v>43</v>
      </c>
      <c r="C13" s="724"/>
    </row>
    <row r="14" spans="1:3" s="8" customFormat="1" x14ac:dyDescent="0.2">
      <c r="A14" s="407"/>
      <c r="B14" s="408"/>
      <c r="C14" s="416"/>
    </row>
    <row r="15" spans="1:3" s="8" customFormat="1" x14ac:dyDescent="0.2">
      <c r="A15" s="411"/>
      <c r="B15" s="10"/>
      <c r="C15" s="10"/>
    </row>
    <row r="16" spans="1:3" s="8" customFormat="1" x14ac:dyDescent="0.2">
      <c r="A16" s="411"/>
      <c r="B16" s="10"/>
      <c r="C16" s="10"/>
    </row>
    <row r="17" spans="1:4" s="8" customFormat="1" x14ac:dyDescent="0.2">
      <c r="A17" s="411"/>
      <c r="B17" s="10"/>
      <c r="C17" s="10"/>
    </row>
    <row r="18" spans="1:4" s="8" customFormat="1" x14ac:dyDescent="0.2">
      <c r="A18" s="411"/>
      <c r="B18" s="10"/>
      <c r="C18" s="10"/>
    </row>
    <row r="19" spans="1:4" s="8" customFormat="1" x14ac:dyDescent="0.2">
      <c r="A19" s="411"/>
      <c r="B19" s="10"/>
      <c r="C19" s="10"/>
    </row>
    <row r="20" spans="1:4" s="8" customFormat="1" ht="15" x14ac:dyDescent="0.25">
      <c r="A20" s="1073" t="s">
        <v>188</v>
      </c>
      <c r="B20" s="1075"/>
      <c r="C20" s="732"/>
    </row>
    <row r="21" spans="1:4" s="8" customFormat="1" x14ac:dyDescent="0.2">
      <c r="A21" s="118" t="s">
        <v>16</v>
      </c>
    </row>
    <row r="22" spans="1:4" s="8" customFormat="1" ht="15" customHeight="1" x14ac:dyDescent="0.2"/>
    <row r="23" spans="1:4" s="8" customFormat="1" ht="15" customHeight="1" x14ac:dyDescent="0.2"/>
    <row r="24" spans="1:4" s="8" customFormat="1" ht="15" customHeight="1" x14ac:dyDescent="0.2"/>
    <row r="25" spans="1:4" s="8" customFormat="1" x14ac:dyDescent="0.2"/>
    <row r="26" spans="1:4" s="8" customFormat="1" x14ac:dyDescent="0.2">
      <c r="A26" s="388"/>
      <c r="B26" s="388"/>
      <c r="C26" s="388"/>
    </row>
    <row r="27" spans="1:4" s="8" customFormat="1" ht="15.75" x14ac:dyDescent="0.25">
      <c r="A27" s="1080" t="s">
        <v>2478</v>
      </c>
      <c r="B27" s="1080"/>
      <c r="C27" s="809" t="s">
        <v>2479</v>
      </c>
    </row>
    <row r="28" spans="1:4" s="8" customFormat="1" ht="15.75" x14ac:dyDescent="0.25">
      <c r="A28" s="1079" t="s">
        <v>2356</v>
      </c>
      <c r="B28" s="1079"/>
      <c r="C28" s="418" t="s">
        <v>2480</v>
      </c>
    </row>
    <row r="29" spans="1:4" s="8" customFormat="1" x14ac:dyDescent="0.2"/>
    <row r="30" spans="1:4" s="8" customFormat="1" ht="15.75" x14ac:dyDescent="0.25">
      <c r="B30" s="414"/>
      <c r="C30" s="414"/>
      <c r="D30" s="414"/>
    </row>
    <row r="31" spans="1:4" s="8" customFormat="1" ht="15" x14ac:dyDescent="0.2">
      <c r="B31" s="417"/>
      <c r="C31" s="417"/>
      <c r="D31" s="417"/>
    </row>
    <row r="32" spans="1:4" x14ac:dyDescent="0.2">
      <c r="C32" s="236"/>
    </row>
  </sheetData>
  <mergeCells count="4">
    <mergeCell ref="A27:B27"/>
    <mergeCell ref="A28:B28"/>
    <mergeCell ref="A2:C2"/>
    <mergeCell ref="A20:B20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84"/>
  <sheetViews>
    <sheetView topLeftCell="B1" workbookViewId="0">
      <selection activeCell="B4" sqref="B4:H4"/>
    </sheetView>
  </sheetViews>
  <sheetFormatPr baseColWidth="10" defaultRowHeight="14.25" x14ac:dyDescent="0.2"/>
  <cols>
    <col min="1" max="1" width="9" style="444" hidden="1" customWidth="1"/>
    <col min="2" max="2" width="57" style="445" customWidth="1"/>
    <col min="3" max="3" width="18" style="478" customWidth="1"/>
    <col min="4" max="4" width="17.140625" style="478" customWidth="1"/>
    <col min="5" max="5" width="56" style="445" customWidth="1"/>
    <col min="6" max="6" width="7" style="479" hidden="1" customWidth="1"/>
    <col min="7" max="7" width="17.42578125" style="478" customWidth="1"/>
    <col min="8" max="8" width="16.28515625" style="478" customWidth="1"/>
    <col min="9" max="9" width="11.42578125" style="445" hidden="1" customWidth="1"/>
    <col min="10" max="256" width="11.42578125" style="445"/>
    <col min="257" max="257" width="0" style="445" hidden="1" customWidth="1"/>
    <col min="258" max="258" width="57" style="445" customWidth="1"/>
    <col min="259" max="259" width="18" style="445" customWidth="1"/>
    <col min="260" max="260" width="17.140625" style="445" customWidth="1"/>
    <col min="261" max="261" width="56" style="445" customWidth="1"/>
    <col min="262" max="262" width="0" style="445" hidden="1" customWidth="1"/>
    <col min="263" max="263" width="17.42578125" style="445" customWidth="1"/>
    <col min="264" max="264" width="16.28515625" style="445" customWidth="1"/>
    <col min="265" max="512" width="11.42578125" style="445"/>
    <col min="513" max="513" width="0" style="445" hidden="1" customWidth="1"/>
    <col min="514" max="514" width="57" style="445" customWidth="1"/>
    <col min="515" max="515" width="18" style="445" customWidth="1"/>
    <col min="516" max="516" width="17.140625" style="445" customWidth="1"/>
    <col min="517" max="517" width="56" style="445" customWidth="1"/>
    <col min="518" max="518" width="0" style="445" hidden="1" customWidth="1"/>
    <col min="519" max="519" width="17.42578125" style="445" customWidth="1"/>
    <col min="520" max="520" width="16.28515625" style="445" customWidth="1"/>
    <col min="521" max="768" width="11.42578125" style="445"/>
    <col min="769" max="769" width="0" style="445" hidden="1" customWidth="1"/>
    <col min="770" max="770" width="57" style="445" customWidth="1"/>
    <col min="771" max="771" width="18" style="445" customWidth="1"/>
    <col min="772" max="772" width="17.140625" style="445" customWidth="1"/>
    <col min="773" max="773" width="56" style="445" customWidth="1"/>
    <col min="774" max="774" width="0" style="445" hidden="1" customWidth="1"/>
    <col min="775" max="775" width="17.42578125" style="445" customWidth="1"/>
    <col min="776" max="776" width="16.28515625" style="445" customWidth="1"/>
    <col min="777" max="1024" width="11.42578125" style="445"/>
    <col min="1025" max="1025" width="0" style="445" hidden="1" customWidth="1"/>
    <col min="1026" max="1026" width="57" style="445" customWidth="1"/>
    <col min="1027" max="1027" width="18" style="445" customWidth="1"/>
    <col min="1028" max="1028" width="17.140625" style="445" customWidth="1"/>
    <col min="1029" max="1029" width="56" style="445" customWidth="1"/>
    <col min="1030" max="1030" width="0" style="445" hidden="1" customWidth="1"/>
    <col min="1031" max="1031" width="17.42578125" style="445" customWidth="1"/>
    <col min="1032" max="1032" width="16.28515625" style="445" customWidth="1"/>
    <col min="1033" max="1280" width="11.42578125" style="445"/>
    <col min="1281" max="1281" width="0" style="445" hidden="1" customWidth="1"/>
    <col min="1282" max="1282" width="57" style="445" customWidth="1"/>
    <col min="1283" max="1283" width="18" style="445" customWidth="1"/>
    <col min="1284" max="1284" width="17.140625" style="445" customWidth="1"/>
    <col min="1285" max="1285" width="56" style="445" customWidth="1"/>
    <col min="1286" max="1286" width="0" style="445" hidden="1" customWidth="1"/>
    <col min="1287" max="1287" width="17.42578125" style="445" customWidth="1"/>
    <col min="1288" max="1288" width="16.28515625" style="445" customWidth="1"/>
    <col min="1289" max="1536" width="11.42578125" style="445"/>
    <col min="1537" max="1537" width="0" style="445" hidden="1" customWidth="1"/>
    <col min="1538" max="1538" width="57" style="445" customWidth="1"/>
    <col min="1539" max="1539" width="18" style="445" customWidth="1"/>
    <col min="1540" max="1540" width="17.140625" style="445" customWidth="1"/>
    <col min="1541" max="1541" width="56" style="445" customWidth="1"/>
    <col min="1542" max="1542" width="0" style="445" hidden="1" customWidth="1"/>
    <col min="1543" max="1543" width="17.42578125" style="445" customWidth="1"/>
    <col min="1544" max="1544" width="16.28515625" style="445" customWidth="1"/>
    <col min="1545" max="1792" width="11.42578125" style="445"/>
    <col min="1793" max="1793" width="0" style="445" hidden="1" customWidth="1"/>
    <col min="1794" max="1794" width="57" style="445" customWidth="1"/>
    <col min="1795" max="1795" width="18" style="445" customWidth="1"/>
    <col min="1796" max="1796" width="17.140625" style="445" customWidth="1"/>
    <col min="1797" max="1797" width="56" style="445" customWidth="1"/>
    <col min="1798" max="1798" width="0" style="445" hidden="1" customWidth="1"/>
    <col min="1799" max="1799" width="17.42578125" style="445" customWidth="1"/>
    <col min="1800" max="1800" width="16.28515625" style="445" customWidth="1"/>
    <col min="1801" max="2048" width="11.42578125" style="445"/>
    <col min="2049" max="2049" width="0" style="445" hidden="1" customWidth="1"/>
    <col min="2050" max="2050" width="57" style="445" customWidth="1"/>
    <col min="2051" max="2051" width="18" style="445" customWidth="1"/>
    <col min="2052" max="2052" width="17.140625" style="445" customWidth="1"/>
    <col min="2053" max="2053" width="56" style="445" customWidth="1"/>
    <col min="2054" max="2054" width="0" style="445" hidden="1" customWidth="1"/>
    <col min="2055" max="2055" width="17.42578125" style="445" customWidth="1"/>
    <col min="2056" max="2056" width="16.28515625" style="445" customWidth="1"/>
    <col min="2057" max="2304" width="11.42578125" style="445"/>
    <col min="2305" max="2305" width="0" style="445" hidden="1" customWidth="1"/>
    <col min="2306" max="2306" width="57" style="445" customWidth="1"/>
    <col min="2307" max="2307" width="18" style="445" customWidth="1"/>
    <col min="2308" max="2308" width="17.140625" style="445" customWidth="1"/>
    <col min="2309" max="2309" width="56" style="445" customWidth="1"/>
    <col min="2310" max="2310" width="0" style="445" hidden="1" customWidth="1"/>
    <col min="2311" max="2311" width="17.42578125" style="445" customWidth="1"/>
    <col min="2312" max="2312" width="16.28515625" style="445" customWidth="1"/>
    <col min="2313" max="2560" width="11.42578125" style="445"/>
    <col min="2561" max="2561" width="0" style="445" hidden="1" customWidth="1"/>
    <col min="2562" max="2562" width="57" style="445" customWidth="1"/>
    <col min="2563" max="2563" width="18" style="445" customWidth="1"/>
    <col min="2564" max="2564" width="17.140625" style="445" customWidth="1"/>
    <col min="2565" max="2565" width="56" style="445" customWidth="1"/>
    <col min="2566" max="2566" width="0" style="445" hidden="1" customWidth="1"/>
    <col min="2567" max="2567" width="17.42578125" style="445" customWidth="1"/>
    <col min="2568" max="2568" width="16.28515625" style="445" customWidth="1"/>
    <col min="2569" max="2816" width="11.42578125" style="445"/>
    <col min="2817" max="2817" width="0" style="445" hidden="1" customWidth="1"/>
    <col min="2818" max="2818" width="57" style="445" customWidth="1"/>
    <col min="2819" max="2819" width="18" style="445" customWidth="1"/>
    <col min="2820" max="2820" width="17.140625" style="445" customWidth="1"/>
    <col min="2821" max="2821" width="56" style="445" customWidth="1"/>
    <col min="2822" max="2822" width="0" style="445" hidden="1" customWidth="1"/>
    <col min="2823" max="2823" width="17.42578125" style="445" customWidth="1"/>
    <col min="2824" max="2824" width="16.28515625" style="445" customWidth="1"/>
    <col min="2825" max="3072" width="11.42578125" style="445"/>
    <col min="3073" max="3073" width="0" style="445" hidden="1" customWidth="1"/>
    <col min="3074" max="3074" width="57" style="445" customWidth="1"/>
    <col min="3075" max="3075" width="18" style="445" customWidth="1"/>
    <col min="3076" max="3076" width="17.140625" style="445" customWidth="1"/>
    <col min="3077" max="3077" width="56" style="445" customWidth="1"/>
    <col min="3078" max="3078" width="0" style="445" hidden="1" customWidth="1"/>
    <col min="3079" max="3079" width="17.42578125" style="445" customWidth="1"/>
    <col min="3080" max="3080" width="16.28515625" style="445" customWidth="1"/>
    <col min="3081" max="3328" width="11.42578125" style="445"/>
    <col min="3329" max="3329" width="0" style="445" hidden="1" customWidth="1"/>
    <col min="3330" max="3330" width="57" style="445" customWidth="1"/>
    <col min="3331" max="3331" width="18" style="445" customWidth="1"/>
    <col min="3332" max="3332" width="17.140625" style="445" customWidth="1"/>
    <col min="3333" max="3333" width="56" style="445" customWidth="1"/>
    <col min="3334" max="3334" width="0" style="445" hidden="1" customWidth="1"/>
    <col min="3335" max="3335" width="17.42578125" style="445" customWidth="1"/>
    <col min="3336" max="3336" width="16.28515625" style="445" customWidth="1"/>
    <col min="3337" max="3584" width="11.42578125" style="445"/>
    <col min="3585" max="3585" width="0" style="445" hidden="1" customWidth="1"/>
    <col min="3586" max="3586" width="57" style="445" customWidth="1"/>
    <col min="3587" max="3587" width="18" style="445" customWidth="1"/>
    <col min="3588" max="3588" width="17.140625" style="445" customWidth="1"/>
    <col min="3589" max="3589" width="56" style="445" customWidth="1"/>
    <col min="3590" max="3590" width="0" style="445" hidden="1" customWidth="1"/>
    <col min="3591" max="3591" width="17.42578125" style="445" customWidth="1"/>
    <col min="3592" max="3592" width="16.28515625" style="445" customWidth="1"/>
    <col min="3593" max="3840" width="11.42578125" style="445"/>
    <col min="3841" max="3841" width="0" style="445" hidden="1" customWidth="1"/>
    <col min="3842" max="3842" width="57" style="445" customWidth="1"/>
    <col min="3843" max="3843" width="18" style="445" customWidth="1"/>
    <col min="3844" max="3844" width="17.140625" style="445" customWidth="1"/>
    <col min="3845" max="3845" width="56" style="445" customWidth="1"/>
    <col min="3846" max="3846" width="0" style="445" hidden="1" customWidth="1"/>
    <col min="3847" max="3847" width="17.42578125" style="445" customWidth="1"/>
    <col min="3848" max="3848" width="16.28515625" style="445" customWidth="1"/>
    <col min="3849" max="4096" width="11.42578125" style="445"/>
    <col min="4097" max="4097" width="0" style="445" hidden="1" customWidth="1"/>
    <col min="4098" max="4098" width="57" style="445" customWidth="1"/>
    <col min="4099" max="4099" width="18" style="445" customWidth="1"/>
    <col min="4100" max="4100" width="17.140625" style="445" customWidth="1"/>
    <col min="4101" max="4101" width="56" style="445" customWidth="1"/>
    <col min="4102" max="4102" width="0" style="445" hidden="1" customWidth="1"/>
    <col min="4103" max="4103" width="17.42578125" style="445" customWidth="1"/>
    <col min="4104" max="4104" width="16.28515625" style="445" customWidth="1"/>
    <col min="4105" max="4352" width="11.42578125" style="445"/>
    <col min="4353" max="4353" width="0" style="445" hidden="1" customWidth="1"/>
    <col min="4354" max="4354" width="57" style="445" customWidth="1"/>
    <col min="4355" max="4355" width="18" style="445" customWidth="1"/>
    <col min="4356" max="4356" width="17.140625" style="445" customWidth="1"/>
    <col min="4357" max="4357" width="56" style="445" customWidth="1"/>
    <col min="4358" max="4358" width="0" style="445" hidden="1" customWidth="1"/>
    <col min="4359" max="4359" width="17.42578125" style="445" customWidth="1"/>
    <col min="4360" max="4360" width="16.28515625" style="445" customWidth="1"/>
    <col min="4361" max="4608" width="11.42578125" style="445"/>
    <col min="4609" max="4609" width="0" style="445" hidden="1" customWidth="1"/>
    <col min="4610" max="4610" width="57" style="445" customWidth="1"/>
    <col min="4611" max="4611" width="18" style="445" customWidth="1"/>
    <col min="4612" max="4612" width="17.140625" style="445" customWidth="1"/>
    <col min="4613" max="4613" width="56" style="445" customWidth="1"/>
    <col min="4614" max="4614" width="0" style="445" hidden="1" customWidth="1"/>
    <col min="4615" max="4615" width="17.42578125" style="445" customWidth="1"/>
    <col min="4616" max="4616" width="16.28515625" style="445" customWidth="1"/>
    <col min="4617" max="4864" width="11.42578125" style="445"/>
    <col min="4865" max="4865" width="0" style="445" hidden="1" customWidth="1"/>
    <col min="4866" max="4866" width="57" style="445" customWidth="1"/>
    <col min="4867" max="4867" width="18" style="445" customWidth="1"/>
    <col min="4868" max="4868" width="17.140625" style="445" customWidth="1"/>
    <col min="4869" max="4869" width="56" style="445" customWidth="1"/>
    <col min="4870" max="4870" width="0" style="445" hidden="1" customWidth="1"/>
    <col min="4871" max="4871" width="17.42578125" style="445" customWidth="1"/>
    <col min="4872" max="4872" width="16.28515625" style="445" customWidth="1"/>
    <col min="4873" max="5120" width="11.42578125" style="445"/>
    <col min="5121" max="5121" width="0" style="445" hidden="1" customWidth="1"/>
    <col min="5122" max="5122" width="57" style="445" customWidth="1"/>
    <col min="5123" max="5123" width="18" style="445" customWidth="1"/>
    <col min="5124" max="5124" width="17.140625" style="445" customWidth="1"/>
    <col min="5125" max="5125" width="56" style="445" customWidth="1"/>
    <col min="5126" max="5126" width="0" style="445" hidden="1" customWidth="1"/>
    <col min="5127" max="5127" width="17.42578125" style="445" customWidth="1"/>
    <col min="5128" max="5128" width="16.28515625" style="445" customWidth="1"/>
    <col min="5129" max="5376" width="11.42578125" style="445"/>
    <col min="5377" max="5377" width="0" style="445" hidden="1" customWidth="1"/>
    <col min="5378" max="5378" width="57" style="445" customWidth="1"/>
    <col min="5379" max="5379" width="18" style="445" customWidth="1"/>
    <col min="5380" max="5380" width="17.140625" style="445" customWidth="1"/>
    <col min="5381" max="5381" width="56" style="445" customWidth="1"/>
    <col min="5382" max="5382" width="0" style="445" hidden="1" customWidth="1"/>
    <col min="5383" max="5383" width="17.42578125" style="445" customWidth="1"/>
    <col min="5384" max="5384" width="16.28515625" style="445" customWidth="1"/>
    <col min="5385" max="5632" width="11.42578125" style="445"/>
    <col min="5633" max="5633" width="0" style="445" hidden="1" customWidth="1"/>
    <col min="5634" max="5634" width="57" style="445" customWidth="1"/>
    <col min="5635" max="5635" width="18" style="445" customWidth="1"/>
    <col min="5636" max="5636" width="17.140625" style="445" customWidth="1"/>
    <col min="5637" max="5637" width="56" style="445" customWidth="1"/>
    <col min="5638" max="5638" width="0" style="445" hidden="1" customWidth="1"/>
    <col min="5639" max="5639" width="17.42578125" style="445" customWidth="1"/>
    <col min="5640" max="5640" width="16.28515625" style="445" customWidth="1"/>
    <col min="5641" max="5888" width="11.42578125" style="445"/>
    <col min="5889" max="5889" width="0" style="445" hidden="1" customWidth="1"/>
    <col min="5890" max="5890" width="57" style="445" customWidth="1"/>
    <col min="5891" max="5891" width="18" style="445" customWidth="1"/>
    <col min="5892" max="5892" width="17.140625" style="445" customWidth="1"/>
    <col min="5893" max="5893" width="56" style="445" customWidth="1"/>
    <col min="5894" max="5894" width="0" style="445" hidden="1" customWidth="1"/>
    <col min="5895" max="5895" width="17.42578125" style="445" customWidth="1"/>
    <col min="5896" max="5896" width="16.28515625" style="445" customWidth="1"/>
    <col min="5897" max="6144" width="11.42578125" style="445"/>
    <col min="6145" max="6145" width="0" style="445" hidden="1" customWidth="1"/>
    <col min="6146" max="6146" width="57" style="445" customWidth="1"/>
    <col min="6147" max="6147" width="18" style="445" customWidth="1"/>
    <col min="6148" max="6148" width="17.140625" style="445" customWidth="1"/>
    <col min="6149" max="6149" width="56" style="445" customWidth="1"/>
    <col min="6150" max="6150" width="0" style="445" hidden="1" customWidth="1"/>
    <col min="6151" max="6151" width="17.42578125" style="445" customWidth="1"/>
    <col min="6152" max="6152" width="16.28515625" style="445" customWidth="1"/>
    <col min="6153" max="6400" width="11.42578125" style="445"/>
    <col min="6401" max="6401" width="0" style="445" hidden="1" customWidth="1"/>
    <col min="6402" max="6402" width="57" style="445" customWidth="1"/>
    <col min="6403" max="6403" width="18" style="445" customWidth="1"/>
    <col min="6404" max="6404" width="17.140625" style="445" customWidth="1"/>
    <col min="6405" max="6405" width="56" style="445" customWidth="1"/>
    <col min="6406" max="6406" width="0" style="445" hidden="1" customWidth="1"/>
    <col min="6407" max="6407" width="17.42578125" style="445" customWidth="1"/>
    <col min="6408" max="6408" width="16.28515625" style="445" customWidth="1"/>
    <col min="6409" max="6656" width="11.42578125" style="445"/>
    <col min="6657" max="6657" width="0" style="445" hidden="1" customWidth="1"/>
    <col min="6658" max="6658" width="57" style="445" customWidth="1"/>
    <col min="6659" max="6659" width="18" style="445" customWidth="1"/>
    <col min="6660" max="6660" width="17.140625" style="445" customWidth="1"/>
    <col min="6661" max="6661" width="56" style="445" customWidth="1"/>
    <col min="6662" max="6662" width="0" style="445" hidden="1" customWidth="1"/>
    <col min="6663" max="6663" width="17.42578125" style="445" customWidth="1"/>
    <col min="6664" max="6664" width="16.28515625" style="445" customWidth="1"/>
    <col min="6665" max="6912" width="11.42578125" style="445"/>
    <col min="6913" max="6913" width="0" style="445" hidden="1" customWidth="1"/>
    <col min="6914" max="6914" width="57" style="445" customWidth="1"/>
    <col min="6915" max="6915" width="18" style="445" customWidth="1"/>
    <col min="6916" max="6916" width="17.140625" style="445" customWidth="1"/>
    <col min="6917" max="6917" width="56" style="445" customWidth="1"/>
    <col min="6918" max="6918" width="0" style="445" hidden="1" customWidth="1"/>
    <col min="6919" max="6919" width="17.42578125" style="445" customWidth="1"/>
    <col min="6920" max="6920" width="16.28515625" style="445" customWidth="1"/>
    <col min="6921" max="7168" width="11.42578125" style="445"/>
    <col min="7169" max="7169" width="0" style="445" hidden="1" customWidth="1"/>
    <col min="7170" max="7170" width="57" style="445" customWidth="1"/>
    <col min="7171" max="7171" width="18" style="445" customWidth="1"/>
    <col min="7172" max="7172" width="17.140625" style="445" customWidth="1"/>
    <col min="7173" max="7173" width="56" style="445" customWidth="1"/>
    <col min="7174" max="7174" width="0" style="445" hidden="1" customWidth="1"/>
    <col min="7175" max="7175" width="17.42578125" style="445" customWidth="1"/>
    <col min="7176" max="7176" width="16.28515625" style="445" customWidth="1"/>
    <col min="7177" max="7424" width="11.42578125" style="445"/>
    <col min="7425" max="7425" width="0" style="445" hidden="1" customWidth="1"/>
    <col min="7426" max="7426" width="57" style="445" customWidth="1"/>
    <col min="7427" max="7427" width="18" style="445" customWidth="1"/>
    <col min="7428" max="7428" width="17.140625" style="445" customWidth="1"/>
    <col min="7429" max="7429" width="56" style="445" customWidth="1"/>
    <col min="7430" max="7430" width="0" style="445" hidden="1" customWidth="1"/>
    <col min="7431" max="7431" width="17.42578125" style="445" customWidth="1"/>
    <col min="7432" max="7432" width="16.28515625" style="445" customWidth="1"/>
    <col min="7433" max="7680" width="11.42578125" style="445"/>
    <col min="7681" max="7681" width="0" style="445" hidden="1" customWidth="1"/>
    <col min="7682" max="7682" width="57" style="445" customWidth="1"/>
    <col min="7683" max="7683" width="18" style="445" customWidth="1"/>
    <col min="7684" max="7684" width="17.140625" style="445" customWidth="1"/>
    <col min="7685" max="7685" width="56" style="445" customWidth="1"/>
    <col min="7686" max="7686" width="0" style="445" hidden="1" customWidth="1"/>
    <col min="7687" max="7687" width="17.42578125" style="445" customWidth="1"/>
    <col min="7688" max="7688" width="16.28515625" style="445" customWidth="1"/>
    <col min="7689" max="7936" width="11.42578125" style="445"/>
    <col min="7937" max="7937" width="0" style="445" hidden="1" customWidth="1"/>
    <col min="7938" max="7938" width="57" style="445" customWidth="1"/>
    <col min="7939" max="7939" width="18" style="445" customWidth="1"/>
    <col min="7940" max="7940" width="17.140625" style="445" customWidth="1"/>
    <col min="7941" max="7941" width="56" style="445" customWidth="1"/>
    <col min="7942" max="7942" width="0" style="445" hidden="1" customWidth="1"/>
    <col min="7943" max="7943" width="17.42578125" style="445" customWidth="1"/>
    <col min="7944" max="7944" width="16.28515625" style="445" customWidth="1"/>
    <col min="7945" max="8192" width="11.42578125" style="445"/>
    <col min="8193" max="8193" width="0" style="445" hidden="1" customWidth="1"/>
    <col min="8194" max="8194" width="57" style="445" customWidth="1"/>
    <col min="8195" max="8195" width="18" style="445" customWidth="1"/>
    <col min="8196" max="8196" width="17.140625" style="445" customWidth="1"/>
    <col min="8197" max="8197" width="56" style="445" customWidth="1"/>
    <col min="8198" max="8198" width="0" style="445" hidden="1" customWidth="1"/>
    <col min="8199" max="8199" width="17.42578125" style="445" customWidth="1"/>
    <col min="8200" max="8200" width="16.28515625" style="445" customWidth="1"/>
    <col min="8201" max="8448" width="11.42578125" style="445"/>
    <col min="8449" max="8449" width="0" style="445" hidden="1" customWidth="1"/>
    <col min="8450" max="8450" width="57" style="445" customWidth="1"/>
    <col min="8451" max="8451" width="18" style="445" customWidth="1"/>
    <col min="8452" max="8452" width="17.140625" style="445" customWidth="1"/>
    <col min="8453" max="8453" width="56" style="445" customWidth="1"/>
    <col min="8454" max="8454" width="0" style="445" hidden="1" customWidth="1"/>
    <col min="8455" max="8455" width="17.42578125" style="445" customWidth="1"/>
    <col min="8456" max="8456" width="16.28515625" style="445" customWidth="1"/>
    <col min="8457" max="8704" width="11.42578125" style="445"/>
    <col min="8705" max="8705" width="0" style="445" hidden="1" customWidth="1"/>
    <col min="8706" max="8706" width="57" style="445" customWidth="1"/>
    <col min="8707" max="8707" width="18" style="445" customWidth="1"/>
    <col min="8708" max="8708" width="17.140625" style="445" customWidth="1"/>
    <col min="8709" max="8709" width="56" style="445" customWidth="1"/>
    <col min="8710" max="8710" width="0" style="445" hidden="1" customWidth="1"/>
    <col min="8711" max="8711" width="17.42578125" style="445" customWidth="1"/>
    <col min="8712" max="8712" width="16.28515625" style="445" customWidth="1"/>
    <col min="8713" max="8960" width="11.42578125" style="445"/>
    <col min="8961" max="8961" width="0" style="445" hidden="1" customWidth="1"/>
    <col min="8962" max="8962" width="57" style="445" customWidth="1"/>
    <col min="8963" max="8963" width="18" style="445" customWidth="1"/>
    <col min="8964" max="8964" width="17.140625" style="445" customWidth="1"/>
    <col min="8965" max="8965" width="56" style="445" customWidth="1"/>
    <col min="8966" max="8966" width="0" style="445" hidden="1" customWidth="1"/>
    <col min="8967" max="8967" width="17.42578125" style="445" customWidth="1"/>
    <col min="8968" max="8968" width="16.28515625" style="445" customWidth="1"/>
    <col min="8969" max="9216" width="11.42578125" style="445"/>
    <col min="9217" max="9217" width="0" style="445" hidden="1" customWidth="1"/>
    <col min="9218" max="9218" width="57" style="445" customWidth="1"/>
    <col min="9219" max="9219" width="18" style="445" customWidth="1"/>
    <col min="9220" max="9220" width="17.140625" style="445" customWidth="1"/>
    <col min="9221" max="9221" width="56" style="445" customWidth="1"/>
    <col min="9222" max="9222" width="0" style="445" hidden="1" customWidth="1"/>
    <col min="9223" max="9223" width="17.42578125" style="445" customWidth="1"/>
    <col min="9224" max="9224" width="16.28515625" style="445" customWidth="1"/>
    <col min="9225" max="9472" width="11.42578125" style="445"/>
    <col min="9473" max="9473" width="0" style="445" hidden="1" customWidth="1"/>
    <col min="9474" max="9474" width="57" style="445" customWidth="1"/>
    <col min="9475" max="9475" width="18" style="445" customWidth="1"/>
    <col min="9476" max="9476" width="17.140625" style="445" customWidth="1"/>
    <col min="9477" max="9477" width="56" style="445" customWidth="1"/>
    <col min="9478" max="9478" width="0" style="445" hidden="1" customWidth="1"/>
    <col min="9479" max="9479" width="17.42578125" style="445" customWidth="1"/>
    <col min="9480" max="9480" width="16.28515625" style="445" customWidth="1"/>
    <col min="9481" max="9728" width="11.42578125" style="445"/>
    <col min="9729" max="9729" width="0" style="445" hidden="1" customWidth="1"/>
    <col min="9730" max="9730" width="57" style="445" customWidth="1"/>
    <col min="9731" max="9731" width="18" style="445" customWidth="1"/>
    <col min="9732" max="9732" width="17.140625" style="445" customWidth="1"/>
    <col min="9733" max="9733" width="56" style="445" customWidth="1"/>
    <col min="9734" max="9734" width="0" style="445" hidden="1" customWidth="1"/>
    <col min="9735" max="9735" width="17.42578125" style="445" customWidth="1"/>
    <col min="9736" max="9736" width="16.28515625" style="445" customWidth="1"/>
    <col min="9737" max="9984" width="11.42578125" style="445"/>
    <col min="9985" max="9985" width="0" style="445" hidden="1" customWidth="1"/>
    <col min="9986" max="9986" width="57" style="445" customWidth="1"/>
    <col min="9987" max="9987" width="18" style="445" customWidth="1"/>
    <col min="9988" max="9988" width="17.140625" style="445" customWidth="1"/>
    <col min="9989" max="9989" width="56" style="445" customWidth="1"/>
    <col min="9990" max="9990" width="0" style="445" hidden="1" customWidth="1"/>
    <col min="9991" max="9991" width="17.42578125" style="445" customWidth="1"/>
    <col min="9992" max="9992" width="16.28515625" style="445" customWidth="1"/>
    <col min="9993" max="10240" width="11.42578125" style="445"/>
    <col min="10241" max="10241" width="0" style="445" hidden="1" customWidth="1"/>
    <col min="10242" max="10242" width="57" style="445" customWidth="1"/>
    <col min="10243" max="10243" width="18" style="445" customWidth="1"/>
    <col min="10244" max="10244" width="17.140625" style="445" customWidth="1"/>
    <col min="10245" max="10245" width="56" style="445" customWidth="1"/>
    <col min="10246" max="10246" width="0" style="445" hidden="1" customWidth="1"/>
    <col min="10247" max="10247" width="17.42578125" style="445" customWidth="1"/>
    <col min="10248" max="10248" width="16.28515625" style="445" customWidth="1"/>
    <col min="10249" max="10496" width="11.42578125" style="445"/>
    <col min="10497" max="10497" width="0" style="445" hidden="1" customWidth="1"/>
    <col min="10498" max="10498" width="57" style="445" customWidth="1"/>
    <col min="10499" max="10499" width="18" style="445" customWidth="1"/>
    <col min="10500" max="10500" width="17.140625" style="445" customWidth="1"/>
    <col min="10501" max="10501" width="56" style="445" customWidth="1"/>
    <col min="10502" max="10502" width="0" style="445" hidden="1" customWidth="1"/>
    <col min="10503" max="10503" width="17.42578125" style="445" customWidth="1"/>
    <col min="10504" max="10504" width="16.28515625" style="445" customWidth="1"/>
    <col min="10505" max="10752" width="11.42578125" style="445"/>
    <col min="10753" max="10753" width="0" style="445" hidden="1" customWidth="1"/>
    <col min="10754" max="10754" width="57" style="445" customWidth="1"/>
    <col min="10755" max="10755" width="18" style="445" customWidth="1"/>
    <col min="10756" max="10756" width="17.140625" style="445" customWidth="1"/>
    <col min="10757" max="10757" width="56" style="445" customWidth="1"/>
    <col min="10758" max="10758" width="0" style="445" hidden="1" customWidth="1"/>
    <col min="10759" max="10759" width="17.42578125" style="445" customWidth="1"/>
    <col min="10760" max="10760" width="16.28515625" style="445" customWidth="1"/>
    <col min="10761" max="11008" width="11.42578125" style="445"/>
    <col min="11009" max="11009" width="0" style="445" hidden="1" customWidth="1"/>
    <col min="11010" max="11010" width="57" style="445" customWidth="1"/>
    <col min="11011" max="11011" width="18" style="445" customWidth="1"/>
    <col min="11012" max="11012" width="17.140625" style="445" customWidth="1"/>
    <col min="11013" max="11013" width="56" style="445" customWidth="1"/>
    <col min="11014" max="11014" width="0" style="445" hidden="1" customWidth="1"/>
    <col min="11015" max="11015" width="17.42578125" style="445" customWidth="1"/>
    <col min="11016" max="11016" width="16.28515625" style="445" customWidth="1"/>
    <col min="11017" max="11264" width="11.42578125" style="445"/>
    <col min="11265" max="11265" width="0" style="445" hidden="1" customWidth="1"/>
    <col min="11266" max="11266" width="57" style="445" customWidth="1"/>
    <col min="11267" max="11267" width="18" style="445" customWidth="1"/>
    <col min="11268" max="11268" width="17.140625" style="445" customWidth="1"/>
    <col min="11269" max="11269" width="56" style="445" customWidth="1"/>
    <col min="11270" max="11270" width="0" style="445" hidden="1" customWidth="1"/>
    <col min="11271" max="11271" width="17.42578125" style="445" customWidth="1"/>
    <col min="11272" max="11272" width="16.28515625" style="445" customWidth="1"/>
    <col min="11273" max="11520" width="11.42578125" style="445"/>
    <col min="11521" max="11521" width="0" style="445" hidden="1" customWidth="1"/>
    <col min="11522" max="11522" width="57" style="445" customWidth="1"/>
    <col min="11523" max="11523" width="18" style="445" customWidth="1"/>
    <col min="11524" max="11524" width="17.140625" style="445" customWidth="1"/>
    <col min="11525" max="11525" width="56" style="445" customWidth="1"/>
    <col min="11526" max="11526" width="0" style="445" hidden="1" customWidth="1"/>
    <col min="11527" max="11527" width="17.42578125" style="445" customWidth="1"/>
    <col min="11528" max="11528" width="16.28515625" style="445" customWidth="1"/>
    <col min="11529" max="11776" width="11.42578125" style="445"/>
    <col min="11777" max="11777" width="0" style="445" hidden="1" customWidth="1"/>
    <col min="11778" max="11778" width="57" style="445" customWidth="1"/>
    <col min="11779" max="11779" width="18" style="445" customWidth="1"/>
    <col min="11780" max="11780" width="17.140625" style="445" customWidth="1"/>
    <col min="11781" max="11781" width="56" style="445" customWidth="1"/>
    <col min="11782" max="11782" width="0" style="445" hidden="1" customWidth="1"/>
    <col min="11783" max="11783" width="17.42578125" style="445" customWidth="1"/>
    <col min="11784" max="11784" width="16.28515625" style="445" customWidth="1"/>
    <col min="11785" max="12032" width="11.42578125" style="445"/>
    <col min="12033" max="12033" width="0" style="445" hidden="1" customWidth="1"/>
    <col min="12034" max="12034" width="57" style="445" customWidth="1"/>
    <col min="12035" max="12035" width="18" style="445" customWidth="1"/>
    <col min="12036" max="12036" width="17.140625" style="445" customWidth="1"/>
    <col min="12037" max="12037" width="56" style="445" customWidth="1"/>
    <col min="12038" max="12038" width="0" style="445" hidden="1" customWidth="1"/>
    <col min="12039" max="12039" width="17.42578125" style="445" customWidth="1"/>
    <col min="12040" max="12040" width="16.28515625" style="445" customWidth="1"/>
    <col min="12041" max="12288" width="11.42578125" style="445"/>
    <col min="12289" max="12289" width="0" style="445" hidden="1" customWidth="1"/>
    <col min="12290" max="12290" width="57" style="445" customWidth="1"/>
    <col min="12291" max="12291" width="18" style="445" customWidth="1"/>
    <col min="12292" max="12292" width="17.140625" style="445" customWidth="1"/>
    <col min="12293" max="12293" width="56" style="445" customWidth="1"/>
    <col min="12294" max="12294" width="0" style="445" hidden="1" customWidth="1"/>
    <col min="12295" max="12295" width="17.42578125" style="445" customWidth="1"/>
    <col min="12296" max="12296" width="16.28515625" style="445" customWidth="1"/>
    <col min="12297" max="12544" width="11.42578125" style="445"/>
    <col min="12545" max="12545" width="0" style="445" hidden="1" customWidth="1"/>
    <col min="12546" max="12546" width="57" style="445" customWidth="1"/>
    <col min="12547" max="12547" width="18" style="445" customWidth="1"/>
    <col min="12548" max="12548" width="17.140625" style="445" customWidth="1"/>
    <col min="12549" max="12549" width="56" style="445" customWidth="1"/>
    <col min="12550" max="12550" width="0" style="445" hidden="1" customWidth="1"/>
    <col min="12551" max="12551" width="17.42578125" style="445" customWidth="1"/>
    <col min="12552" max="12552" width="16.28515625" style="445" customWidth="1"/>
    <col min="12553" max="12800" width="11.42578125" style="445"/>
    <col min="12801" max="12801" width="0" style="445" hidden="1" customWidth="1"/>
    <col min="12802" max="12802" width="57" style="445" customWidth="1"/>
    <col min="12803" max="12803" width="18" style="445" customWidth="1"/>
    <col min="12804" max="12804" width="17.140625" style="445" customWidth="1"/>
    <col min="12805" max="12805" width="56" style="445" customWidth="1"/>
    <col min="12806" max="12806" width="0" style="445" hidden="1" customWidth="1"/>
    <col min="12807" max="12807" width="17.42578125" style="445" customWidth="1"/>
    <col min="12808" max="12808" width="16.28515625" style="445" customWidth="1"/>
    <col min="12809" max="13056" width="11.42578125" style="445"/>
    <col min="13057" max="13057" width="0" style="445" hidden="1" customWidth="1"/>
    <col min="13058" max="13058" width="57" style="445" customWidth="1"/>
    <col min="13059" max="13059" width="18" style="445" customWidth="1"/>
    <col min="13060" max="13060" width="17.140625" style="445" customWidth="1"/>
    <col min="13061" max="13061" width="56" style="445" customWidth="1"/>
    <col min="13062" max="13062" width="0" style="445" hidden="1" customWidth="1"/>
    <col min="13063" max="13063" width="17.42578125" style="445" customWidth="1"/>
    <col min="13064" max="13064" width="16.28515625" style="445" customWidth="1"/>
    <col min="13065" max="13312" width="11.42578125" style="445"/>
    <col min="13313" max="13313" width="0" style="445" hidden="1" customWidth="1"/>
    <col min="13314" max="13314" width="57" style="445" customWidth="1"/>
    <col min="13315" max="13315" width="18" style="445" customWidth="1"/>
    <col min="13316" max="13316" width="17.140625" style="445" customWidth="1"/>
    <col min="13317" max="13317" width="56" style="445" customWidth="1"/>
    <col min="13318" max="13318" width="0" style="445" hidden="1" customWidth="1"/>
    <col min="13319" max="13319" width="17.42578125" style="445" customWidth="1"/>
    <col min="13320" max="13320" width="16.28515625" style="445" customWidth="1"/>
    <col min="13321" max="13568" width="11.42578125" style="445"/>
    <col min="13569" max="13569" width="0" style="445" hidden="1" customWidth="1"/>
    <col min="13570" max="13570" width="57" style="445" customWidth="1"/>
    <col min="13571" max="13571" width="18" style="445" customWidth="1"/>
    <col min="13572" max="13572" width="17.140625" style="445" customWidth="1"/>
    <col min="13573" max="13573" width="56" style="445" customWidth="1"/>
    <col min="13574" max="13574" width="0" style="445" hidden="1" customWidth="1"/>
    <col min="13575" max="13575" width="17.42578125" style="445" customWidth="1"/>
    <col min="13576" max="13576" width="16.28515625" style="445" customWidth="1"/>
    <col min="13577" max="13824" width="11.42578125" style="445"/>
    <col min="13825" max="13825" width="0" style="445" hidden="1" customWidth="1"/>
    <col min="13826" max="13826" width="57" style="445" customWidth="1"/>
    <col min="13827" max="13827" width="18" style="445" customWidth="1"/>
    <col min="13828" max="13828" width="17.140625" style="445" customWidth="1"/>
    <col min="13829" max="13829" width="56" style="445" customWidth="1"/>
    <col min="13830" max="13830" width="0" style="445" hidden="1" customWidth="1"/>
    <col min="13831" max="13831" width="17.42578125" style="445" customWidth="1"/>
    <col min="13832" max="13832" width="16.28515625" style="445" customWidth="1"/>
    <col min="13833" max="14080" width="11.42578125" style="445"/>
    <col min="14081" max="14081" width="0" style="445" hidden="1" customWidth="1"/>
    <col min="14082" max="14082" width="57" style="445" customWidth="1"/>
    <col min="14083" max="14083" width="18" style="445" customWidth="1"/>
    <col min="14084" max="14084" width="17.140625" style="445" customWidth="1"/>
    <col min="14085" max="14085" width="56" style="445" customWidth="1"/>
    <col min="14086" max="14086" width="0" style="445" hidden="1" customWidth="1"/>
    <col min="14087" max="14087" width="17.42578125" style="445" customWidth="1"/>
    <col min="14088" max="14088" width="16.28515625" style="445" customWidth="1"/>
    <col min="14089" max="14336" width="11.42578125" style="445"/>
    <col min="14337" max="14337" width="0" style="445" hidden="1" customWidth="1"/>
    <col min="14338" max="14338" width="57" style="445" customWidth="1"/>
    <col min="14339" max="14339" width="18" style="445" customWidth="1"/>
    <col min="14340" max="14340" width="17.140625" style="445" customWidth="1"/>
    <col min="14341" max="14341" width="56" style="445" customWidth="1"/>
    <col min="14342" max="14342" width="0" style="445" hidden="1" customWidth="1"/>
    <col min="14343" max="14343" width="17.42578125" style="445" customWidth="1"/>
    <col min="14344" max="14344" width="16.28515625" style="445" customWidth="1"/>
    <col min="14345" max="14592" width="11.42578125" style="445"/>
    <col min="14593" max="14593" width="0" style="445" hidden="1" customWidth="1"/>
    <col min="14594" max="14594" width="57" style="445" customWidth="1"/>
    <col min="14595" max="14595" width="18" style="445" customWidth="1"/>
    <col min="14596" max="14596" width="17.140625" style="445" customWidth="1"/>
    <col min="14597" max="14597" width="56" style="445" customWidth="1"/>
    <col min="14598" max="14598" width="0" style="445" hidden="1" customWidth="1"/>
    <col min="14599" max="14599" width="17.42578125" style="445" customWidth="1"/>
    <col min="14600" max="14600" width="16.28515625" style="445" customWidth="1"/>
    <col min="14601" max="14848" width="11.42578125" style="445"/>
    <col min="14849" max="14849" width="0" style="445" hidden="1" customWidth="1"/>
    <col min="14850" max="14850" width="57" style="445" customWidth="1"/>
    <col min="14851" max="14851" width="18" style="445" customWidth="1"/>
    <col min="14852" max="14852" width="17.140625" style="445" customWidth="1"/>
    <col min="14853" max="14853" width="56" style="445" customWidth="1"/>
    <col min="14854" max="14854" width="0" style="445" hidden="1" customWidth="1"/>
    <col min="14855" max="14855" width="17.42578125" style="445" customWidth="1"/>
    <col min="14856" max="14856" width="16.28515625" style="445" customWidth="1"/>
    <col min="14857" max="15104" width="11.42578125" style="445"/>
    <col min="15105" max="15105" width="0" style="445" hidden="1" customWidth="1"/>
    <col min="15106" max="15106" width="57" style="445" customWidth="1"/>
    <col min="15107" max="15107" width="18" style="445" customWidth="1"/>
    <col min="15108" max="15108" width="17.140625" style="445" customWidth="1"/>
    <col min="15109" max="15109" width="56" style="445" customWidth="1"/>
    <col min="15110" max="15110" width="0" style="445" hidden="1" customWidth="1"/>
    <col min="15111" max="15111" width="17.42578125" style="445" customWidth="1"/>
    <col min="15112" max="15112" width="16.28515625" style="445" customWidth="1"/>
    <col min="15113" max="15360" width="11.42578125" style="445"/>
    <col min="15361" max="15361" width="0" style="445" hidden="1" customWidth="1"/>
    <col min="15362" max="15362" width="57" style="445" customWidth="1"/>
    <col min="15363" max="15363" width="18" style="445" customWidth="1"/>
    <col min="15364" max="15364" width="17.140625" style="445" customWidth="1"/>
    <col min="15365" max="15365" width="56" style="445" customWidth="1"/>
    <col min="15366" max="15366" width="0" style="445" hidden="1" customWidth="1"/>
    <col min="15367" max="15367" width="17.42578125" style="445" customWidth="1"/>
    <col min="15368" max="15368" width="16.28515625" style="445" customWidth="1"/>
    <col min="15369" max="15616" width="11.42578125" style="445"/>
    <col min="15617" max="15617" width="0" style="445" hidden="1" customWidth="1"/>
    <col min="15618" max="15618" width="57" style="445" customWidth="1"/>
    <col min="15619" max="15619" width="18" style="445" customWidth="1"/>
    <col min="15620" max="15620" width="17.140625" style="445" customWidth="1"/>
    <col min="15621" max="15621" width="56" style="445" customWidth="1"/>
    <col min="15622" max="15622" width="0" style="445" hidden="1" customWidth="1"/>
    <col min="15623" max="15623" width="17.42578125" style="445" customWidth="1"/>
    <col min="15624" max="15624" width="16.28515625" style="445" customWidth="1"/>
    <col min="15625" max="15872" width="11.42578125" style="445"/>
    <col min="15873" max="15873" width="0" style="445" hidden="1" customWidth="1"/>
    <col min="15874" max="15874" width="57" style="445" customWidth="1"/>
    <col min="15875" max="15875" width="18" style="445" customWidth="1"/>
    <col min="15876" max="15876" width="17.140625" style="445" customWidth="1"/>
    <col min="15877" max="15877" width="56" style="445" customWidth="1"/>
    <col min="15878" max="15878" width="0" style="445" hidden="1" customWidth="1"/>
    <col min="15879" max="15879" width="17.42578125" style="445" customWidth="1"/>
    <col min="15880" max="15880" width="16.28515625" style="445" customWidth="1"/>
    <col min="15881" max="16128" width="11.42578125" style="445"/>
    <col min="16129" max="16129" width="0" style="445" hidden="1" customWidth="1"/>
    <col min="16130" max="16130" width="57" style="445" customWidth="1"/>
    <col min="16131" max="16131" width="18" style="445" customWidth="1"/>
    <col min="16132" max="16132" width="17.140625" style="445" customWidth="1"/>
    <col min="16133" max="16133" width="56" style="445" customWidth="1"/>
    <col min="16134" max="16134" width="0" style="445" hidden="1" customWidth="1"/>
    <col min="16135" max="16135" width="17.42578125" style="445" customWidth="1"/>
    <col min="16136" max="16136" width="16.28515625" style="445" customWidth="1"/>
    <col min="16137" max="16384" width="11.42578125" style="445"/>
  </cols>
  <sheetData>
    <row r="1" spans="1:9" ht="18" x14ac:dyDescent="0.2">
      <c r="B1" s="1087" t="s">
        <v>32</v>
      </c>
      <c r="C1" s="1087"/>
      <c r="D1" s="1087"/>
      <c r="E1" s="1087"/>
      <c r="F1" s="1087"/>
      <c r="G1" s="1087"/>
      <c r="H1" s="1087"/>
    </row>
    <row r="2" spans="1:9" ht="15" x14ac:dyDescent="0.2">
      <c r="B2" s="1088" t="s">
        <v>1785</v>
      </c>
      <c r="C2" s="1088"/>
      <c r="D2" s="1088"/>
      <c r="E2" s="1088"/>
      <c r="F2" s="1088"/>
      <c r="G2" s="1088"/>
      <c r="H2" s="1088"/>
    </row>
    <row r="3" spans="1:9" ht="15" x14ac:dyDescent="0.2">
      <c r="B3" s="1088" t="s">
        <v>2506</v>
      </c>
      <c r="C3" s="1088"/>
      <c r="D3" s="1088"/>
      <c r="E3" s="1088"/>
      <c r="F3" s="1088"/>
      <c r="G3" s="1088"/>
      <c r="H3" s="1088"/>
    </row>
    <row r="4" spans="1:9" ht="15" x14ac:dyDescent="0.2">
      <c r="B4" s="1088" t="s">
        <v>1786</v>
      </c>
      <c r="C4" s="1088"/>
      <c r="D4" s="1088"/>
      <c r="E4" s="1088"/>
      <c r="F4" s="1088"/>
      <c r="G4" s="1088"/>
      <c r="H4" s="1088"/>
    </row>
    <row r="5" spans="1:9" ht="15" x14ac:dyDescent="0.2">
      <c r="B5" s="446"/>
      <c r="C5" s="446"/>
      <c r="D5" s="446"/>
      <c r="E5" s="446"/>
      <c r="F5" s="446"/>
      <c r="G5" s="446"/>
      <c r="H5" s="446" t="s">
        <v>1787</v>
      </c>
    </row>
    <row r="6" spans="1:9" ht="15.75" thickBot="1" x14ac:dyDescent="0.25">
      <c r="B6" s="447"/>
      <c r="C6" s="447"/>
      <c r="D6" s="447"/>
      <c r="E6" s="447"/>
      <c r="F6" s="447"/>
      <c r="G6" s="447"/>
      <c r="H6" s="447"/>
    </row>
    <row r="7" spans="1:9" ht="14.25" customHeight="1" x14ac:dyDescent="0.2">
      <c r="B7" s="1089" t="s">
        <v>1788</v>
      </c>
      <c r="C7" s="1091" t="s">
        <v>2488</v>
      </c>
      <c r="D7" s="1091" t="s">
        <v>2362</v>
      </c>
      <c r="E7" s="1093" t="s">
        <v>1788</v>
      </c>
      <c r="F7" s="733"/>
      <c r="G7" s="1091" t="str">
        <f>C7</f>
        <v>30 de Septiembre 2019</v>
      </c>
      <c r="H7" s="1091" t="s">
        <v>2362</v>
      </c>
    </row>
    <row r="8" spans="1:9" ht="31.5" customHeight="1" thickBot="1" x14ac:dyDescent="0.25">
      <c r="B8" s="1090"/>
      <c r="C8" s="1092"/>
      <c r="D8" s="1092"/>
      <c r="E8" s="1094"/>
      <c r="F8" s="734"/>
      <c r="G8" s="1092"/>
      <c r="H8" s="1092"/>
    </row>
    <row r="9" spans="1:9" ht="15" x14ac:dyDescent="0.2">
      <c r="B9" s="448" t="s">
        <v>27</v>
      </c>
      <c r="C9" s="449"/>
      <c r="D9" s="450"/>
      <c r="E9" s="451" t="s">
        <v>30</v>
      </c>
      <c r="F9" s="452"/>
      <c r="G9" s="453"/>
      <c r="H9" s="450"/>
    </row>
    <row r="10" spans="1:9" ht="15" x14ac:dyDescent="0.2">
      <c r="B10" s="448" t="s">
        <v>1527</v>
      </c>
      <c r="C10" s="453"/>
      <c r="D10" s="454"/>
      <c r="E10" s="455" t="s">
        <v>1528</v>
      </c>
      <c r="F10" s="452"/>
      <c r="G10" s="453"/>
      <c r="H10" s="454"/>
    </row>
    <row r="11" spans="1:9" ht="28.5" customHeight="1" x14ac:dyDescent="0.2">
      <c r="B11" s="456" t="s">
        <v>1789</v>
      </c>
      <c r="C11" s="453">
        <f>SUM(C12:C18)</f>
        <v>43400.439999999639</v>
      </c>
      <c r="D11" s="453">
        <f>SUM(D12:D18)</f>
        <v>47659.37</v>
      </c>
      <c r="E11" s="457" t="s">
        <v>1790</v>
      </c>
      <c r="F11" s="458"/>
      <c r="G11" s="453">
        <f>SUM(G12:G20)</f>
        <v>7421308.0899999999</v>
      </c>
      <c r="H11" s="453">
        <f>SUM(H12:H20)</f>
        <v>7340650.2699999996</v>
      </c>
    </row>
    <row r="12" spans="1:9" ht="14.25" customHeight="1" x14ac:dyDescent="0.2">
      <c r="A12" s="444">
        <v>1111</v>
      </c>
      <c r="B12" s="459" t="s">
        <v>1791</v>
      </c>
      <c r="C12" s="453">
        <f>SUMIF('OP1'!$A$9:$A$57,Formato1!A12,'OP1'!$K$9:$K$57)</f>
        <v>0</v>
      </c>
      <c r="D12" s="453">
        <f>SUMIF('OP1'!$A$9:$A$57,Formato1!A12,'OP1'!$C$9:$C$57)</f>
        <v>0</v>
      </c>
      <c r="E12" s="457" t="s">
        <v>1792</v>
      </c>
      <c r="F12" s="458" t="s">
        <v>1793</v>
      </c>
      <c r="G12" s="453">
        <f>SUMIF('OP1'!$A$9:$A$57,Formato1!I12,'OP1'!$L$9:$L$57)</f>
        <v>2500</v>
      </c>
      <c r="H12" s="453">
        <v>15880.46</v>
      </c>
      <c r="I12" s="445">
        <v>2111</v>
      </c>
    </row>
    <row r="13" spans="1:9" ht="14.25" customHeight="1" x14ac:dyDescent="0.2">
      <c r="A13" s="444">
        <v>1112</v>
      </c>
      <c r="B13" s="459" t="s">
        <v>1794</v>
      </c>
      <c r="C13" s="453">
        <f>SUMIF('OP1'!$A$9:$A$57,Formato1!A13,'OP1'!$K$9:$K$57)</f>
        <v>43392.499999999636</v>
      </c>
      <c r="D13" s="453">
        <v>47651.43</v>
      </c>
      <c r="E13" s="457" t="s">
        <v>1795</v>
      </c>
      <c r="F13" s="458" t="s">
        <v>1796</v>
      </c>
      <c r="G13" s="453">
        <f>SUMIF('OP1'!$A$9:$A$57,Formato1!I13,'OP1'!$L$9:$L$57)</f>
        <v>1892966.67</v>
      </c>
      <c r="H13" s="453">
        <v>1893146.67</v>
      </c>
      <c r="I13" s="445">
        <v>2112</v>
      </c>
    </row>
    <row r="14" spans="1:9" ht="14.25" customHeight="1" x14ac:dyDescent="0.2">
      <c r="A14" s="444">
        <v>1113</v>
      </c>
      <c r="B14" s="459" t="s">
        <v>1797</v>
      </c>
      <c r="C14" s="453">
        <f>SUMIF('OP1'!$A$9:$A$57,Formato1!A14,'OP1'!$K$9:$K$57)</f>
        <v>0</v>
      </c>
      <c r="D14" s="453">
        <f>SUMIF('OP1'!$A$9:$A$57,Formato1!A14,'OP1'!$C$9:$C$57)</f>
        <v>0</v>
      </c>
      <c r="E14" s="457" t="s">
        <v>1798</v>
      </c>
      <c r="F14" s="458" t="s">
        <v>1799</v>
      </c>
      <c r="G14" s="453">
        <f>SUMIF('OP1'!$A$9:$A$57,Formato1!I14,'OP1'!$L$9:$L$57)</f>
        <v>0</v>
      </c>
      <c r="H14" s="453">
        <f>SUMIF('OP1'!$A$9:$A$57,Formato1!I14,'OP1'!$D$9:$D$57)</f>
        <v>0</v>
      </c>
      <c r="I14" s="445">
        <v>2113</v>
      </c>
    </row>
    <row r="15" spans="1:9" ht="28.5" customHeight="1" x14ac:dyDescent="0.2">
      <c r="A15" s="444">
        <v>1114</v>
      </c>
      <c r="B15" s="459" t="s">
        <v>1800</v>
      </c>
      <c r="C15" s="453">
        <f>SUMIF('OP1'!$A$9:$A$57,Formato1!A15,'OP1'!$K$9:$K$57)</f>
        <v>0</v>
      </c>
      <c r="D15" s="453">
        <f>SUMIF('OP1'!$A$9:$A$57,Formato1!A15,'OP1'!$C$9:$C$57)</f>
        <v>0</v>
      </c>
      <c r="E15" s="457" t="s">
        <v>1801</v>
      </c>
      <c r="F15" s="458" t="s">
        <v>1802</v>
      </c>
      <c r="G15" s="453">
        <f>SUMIF('OP1'!$A$9:$A$57,Formato1!I15,'OP1'!$L$9:$L$57)</f>
        <v>0</v>
      </c>
      <c r="H15" s="453">
        <f>SUMIF('OP1'!$A$9:$A$57,Formato1!I15,'OP1'!$D$9:$D$57)</f>
        <v>0</v>
      </c>
      <c r="I15" s="445">
        <v>2114</v>
      </c>
    </row>
    <row r="16" spans="1:9" ht="28.5" customHeight="1" x14ac:dyDescent="0.2">
      <c r="A16" s="444">
        <v>1115</v>
      </c>
      <c r="B16" s="459" t="s">
        <v>1803</v>
      </c>
      <c r="C16" s="453">
        <f>SUMIF('OP1'!$A$9:$A$57,Formato1!A16,'OP1'!$K$9:$K$57)</f>
        <v>7.94</v>
      </c>
      <c r="D16" s="453">
        <f>SUMIF('OP1'!$A$9:$A$57,Formato1!A16,'OP1'!$C$9:$C$57)</f>
        <v>7.94</v>
      </c>
      <c r="E16" s="457" t="s">
        <v>1804</v>
      </c>
      <c r="F16" s="458" t="s">
        <v>1805</v>
      </c>
      <c r="G16" s="453">
        <f>SUMIF('OP1'!$A$9:$A$57,Formato1!I16,'OP1'!$L$9:$L$57)</f>
        <v>0</v>
      </c>
      <c r="H16" s="453">
        <f>SUMIF('OP1'!$A$9:$A$57,Formato1!I16,'OP1'!$D$9:$D$57)</f>
        <v>0</v>
      </c>
      <c r="I16" s="445">
        <v>2115</v>
      </c>
    </row>
    <row r="17" spans="1:9" ht="42.75" customHeight="1" x14ac:dyDescent="0.2">
      <c r="A17" s="444">
        <v>1116</v>
      </c>
      <c r="B17" s="459" t="s">
        <v>1806</v>
      </c>
      <c r="C17" s="453">
        <f>SUMIF('OP1'!$A$9:$A$57,Formato1!A17,'OP1'!$K$9:$K$57)</f>
        <v>0</v>
      </c>
      <c r="D17" s="453">
        <f>SUMIF('OP1'!$A$9:$A$57,Formato1!A17,'OP1'!$C$9:$C$57)</f>
        <v>0</v>
      </c>
      <c r="E17" s="457" t="s">
        <v>1807</v>
      </c>
      <c r="F17" s="458" t="s">
        <v>1808</v>
      </c>
      <c r="G17" s="453">
        <f>SUMIF('OP1'!$A$9:$A$57,Formato1!I17,'OP1'!$L$9:$L$57)</f>
        <v>0</v>
      </c>
      <c r="H17" s="453">
        <f>SUMIF('OP1'!$A$9:$A$57,Formato1!I17,'OP1'!$D$9:$D$57)</f>
        <v>0</v>
      </c>
      <c r="I17" s="445">
        <v>2116</v>
      </c>
    </row>
    <row r="18" spans="1:9" ht="14.25" customHeight="1" x14ac:dyDescent="0.2">
      <c r="A18" s="444">
        <v>1119</v>
      </c>
      <c r="B18" s="459" t="s">
        <v>1809</v>
      </c>
      <c r="C18" s="453">
        <f>SUMIF('OP1'!$A$9:$A$57,Formato1!A18,'OP1'!$K$9:$K$57)</f>
        <v>0</v>
      </c>
      <c r="D18" s="453">
        <f>SUMIF('OP1'!$A$9:$A$57,Formato1!A18,'OP1'!$C$9:$C$57)</f>
        <v>0</v>
      </c>
      <c r="E18" s="457" t="s">
        <v>1810</v>
      </c>
      <c r="F18" s="458" t="s">
        <v>1811</v>
      </c>
      <c r="G18" s="453">
        <f>SUMIF('OP1'!$A$9:$A$57,Formato1!I18,'OP1'!$L$9:$L$57)</f>
        <v>583989.39</v>
      </c>
      <c r="H18" s="453">
        <v>484771.11</v>
      </c>
      <c r="I18" s="445">
        <v>2117</v>
      </c>
    </row>
    <row r="19" spans="1:9" ht="42.75" customHeight="1" x14ac:dyDescent="0.2">
      <c r="B19" s="456" t="s">
        <v>1812</v>
      </c>
      <c r="C19" s="453">
        <f>SUM(C20:C26)</f>
        <v>3858838.94</v>
      </c>
      <c r="D19" s="453">
        <f>SUM(D20:D26)</f>
        <v>3832934</v>
      </c>
      <c r="E19" s="457" t="s">
        <v>1813</v>
      </c>
      <c r="F19" s="458" t="s">
        <v>1814</v>
      </c>
      <c r="G19" s="453">
        <f>SUMIF('OP1'!$A$9:$A$57,Formato1!I19,'OP1'!$L$9:$L$57)</f>
        <v>0</v>
      </c>
      <c r="H19" s="453">
        <f>SUMIF('OP1'!$A$9:$A$57,Formato1!I19,'OP1'!$D$9:$D$57)</f>
        <v>0</v>
      </c>
      <c r="I19" s="445">
        <v>2118</v>
      </c>
    </row>
    <row r="20" spans="1:9" ht="28.5" customHeight="1" x14ac:dyDescent="0.2">
      <c r="A20" s="444">
        <v>1121</v>
      </c>
      <c r="B20" s="459" t="s">
        <v>1815</v>
      </c>
      <c r="C20" s="453">
        <f>SUMIF('OP1'!$A$9:$A$57,Formato1!A20,'OP1'!$K$9:$K$57)</f>
        <v>0</v>
      </c>
      <c r="D20" s="453">
        <f>SUMIF('OP1'!$A$9:$A$57,Formato1!A20,'OP1'!$C$9:$C$57)</f>
        <v>0</v>
      </c>
      <c r="E20" s="457" t="s">
        <v>1816</v>
      </c>
      <c r="F20" s="458" t="s">
        <v>1817</v>
      </c>
      <c r="G20" s="453">
        <f>SUMIF('OP1'!$A$9:$A$57,Formato1!I20,'OP1'!$L$9:$L$57)</f>
        <v>4941852.03</v>
      </c>
      <c r="H20" s="453">
        <v>4946852.03</v>
      </c>
      <c r="I20" s="445">
        <v>2119</v>
      </c>
    </row>
    <row r="21" spans="1:9" ht="28.5" customHeight="1" x14ac:dyDescent="0.2">
      <c r="A21" s="444">
        <v>1122</v>
      </c>
      <c r="B21" s="459" t="s">
        <v>1818</v>
      </c>
      <c r="C21" s="453">
        <f>SUMIF('OP1'!$A$9:$A$57,Formato1!A21,'OP1'!$K$9:$K$57)</f>
        <v>33923.21</v>
      </c>
      <c r="D21" s="453">
        <f>SUMIF('OP1'!$A$9:$A$57,Formato1!A21,'OP1'!$C$9:$C$57)</f>
        <v>33923.21</v>
      </c>
      <c r="E21" s="457" t="s">
        <v>1819</v>
      </c>
      <c r="F21" s="458"/>
      <c r="G21" s="453">
        <f>SUM(G22:G24)</f>
        <v>0</v>
      </c>
      <c r="H21" s="453">
        <f>SUM(H22:H24)</f>
        <v>0</v>
      </c>
    </row>
    <row r="22" spans="1:9" ht="28.5" customHeight="1" x14ac:dyDescent="0.2">
      <c r="A22" s="444">
        <v>1123</v>
      </c>
      <c r="B22" s="459" t="s">
        <v>1820</v>
      </c>
      <c r="C22" s="453">
        <f>SUMIF('OP1'!$A$9:$A$57,Formato1!A22,'OP1'!$K$9:$K$57)</f>
        <v>3824915.73</v>
      </c>
      <c r="D22" s="453">
        <v>3799010.79</v>
      </c>
      <c r="E22" s="457" t="s">
        <v>1821</v>
      </c>
      <c r="F22" s="458" t="s">
        <v>1822</v>
      </c>
      <c r="G22" s="453">
        <f>SUMIF('OP1'!$A$9:$A$57,Formato1!I22,'OP1'!$L$9:$L$57)</f>
        <v>0</v>
      </c>
      <c r="H22" s="453">
        <f>SUMIF('OP1'!$A$9:$A$57,Formato1!I22,'OP1'!$D$9:$D$57)</f>
        <v>0</v>
      </c>
    </row>
    <row r="23" spans="1:9" ht="28.5" customHeight="1" x14ac:dyDescent="0.2">
      <c r="A23" s="444">
        <v>1124</v>
      </c>
      <c r="B23" s="459" t="s">
        <v>1823</v>
      </c>
      <c r="C23" s="453">
        <f>SUMIF('OP1'!$A$9:$A$57,Formato1!A23,'OP1'!$K$9:$K$57)</f>
        <v>0</v>
      </c>
      <c r="D23" s="453">
        <f>SUMIF('OP1'!$A$9:$A$57,Formato1!A23,'OP1'!$C$9:$C$57)</f>
        <v>0</v>
      </c>
      <c r="E23" s="457" t="s">
        <v>1824</v>
      </c>
      <c r="F23" s="458" t="s">
        <v>1825</v>
      </c>
      <c r="G23" s="453">
        <f>SUMIF('OP1'!$A$9:$A$57,Formato1!I23,'OP1'!$L$9:$L$57)</f>
        <v>0</v>
      </c>
      <c r="H23" s="453">
        <f>SUMIF('OP1'!$A$9:$A$57,Formato1!I23,'OP1'!$D$9:$D$57)</f>
        <v>0</v>
      </c>
    </row>
    <row r="24" spans="1:9" ht="28.5" customHeight="1" x14ac:dyDescent="0.2">
      <c r="A24" s="444">
        <v>1125</v>
      </c>
      <c r="B24" s="459" t="s">
        <v>1826</v>
      </c>
      <c r="C24" s="453">
        <f>SUMIF('OP1'!$A$9:$A$57,Formato1!A24,'OP1'!$K$9:$K$57)</f>
        <v>0</v>
      </c>
      <c r="D24" s="453">
        <f>SUMIF('OP1'!$A$9:$A$57,Formato1!A24,'OP1'!$C$9:$C$57)</f>
        <v>0</v>
      </c>
      <c r="E24" s="457" t="s">
        <v>1827</v>
      </c>
      <c r="F24" s="458" t="s">
        <v>1828</v>
      </c>
      <c r="G24" s="453">
        <f>SUMIF('OP1'!$A$9:$A$57,Formato1!I24,'OP1'!$L$9:$L$57)</f>
        <v>0</v>
      </c>
      <c r="H24" s="453">
        <f>SUMIF('OP1'!$A$9:$A$57,Formato1!I24,'OP1'!$D$9:$D$57)</f>
        <v>0</v>
      </c>
    </row>
    <row r="25" spans="1:9" ht="28.5" customHeight="1" x14ac:dyDescent="0.2">
      <c r="A25" s="444">
        <v>1126</v>
      </c>
      <c r="B25" s="459" t="s">
        <v>1829</v>
      </c>
      <c r="C25" s="453">
        <f>SUMIF('OP1'!$A$9:$A$57,Formato1!A25,'OP1'!$K$9:$K$57)</f>
        <v>0</v>
      </c>
      <c r="D25" s="453">
        <f>SUMIF('OP1'!$A$9:$A$57,Formato1!A25,'OP1'!$C$9:$C$57)</f>
        <v>0</v>
      </c>
      <c r="E25" s="457" t="s">
        <v>1830</v>
      </c>
      <c r="F25" s="458"/>
      <c r="G25" s="453">
        <f>+G26+G27</f>
        <v>0</v>
      </c>
      <c r="H25" s="453">
        <f>+H26+H27</f>
        <v>0</v>
      </c>
    </row>
    <row r="26" spans="1:9" ht="42.75" customHeight="1" x14ac:dyDescent="0.2">
      <c r="A26" s="444">
        <v>1129</v>
      </c>
      <c r="B26" s="459" t="s">
        <v>1831</v>
      </c>
      <c r="C26" s="453">
        <f>SUMIF('OP1'!$A$9:$A$57,Formato1!A26,'OP1'!$K$9:$K$57)</f>
        <v>0</v>
      </c>
      <c r="D26" s="453">
        <f>SUMIF('OP1'!$A$9:$A$57,Formato1!A26,'OP1'!$C$9:$C$57)</f>
        <v>0</v>
      </c>
      <c r="E26" s="457" t="s">
        <v>1832</v>
      </c>
      <c r="F26" s="458" t="s">
        <v>1833</v>
      </c>
      <c r="G26" s="453">
        <f>SUMIF('OP1'!$A$9:$A$57,Formato1!I26,'OP1'!$L$9:$L$57)</f>
        <v>0</v>
      </c>
      <c r="H26" s="453">
        <f>SUMIF('OP1'!$A$9:$A$57,Formato1!I26,'OP1'!$D$9:$D$57)</f>
        <v>0</v>
      </c>
    </row>
    <row r="27" spans="1:9" ht="28.5" x14ac:dyDescent="0.2">
      <c r="B27" s="456" t="s">
        <v>1834</v>
      </c>
      <c r="C27" s="453">
        <f>SUM(C28:C32)</f>
        <v>922979.8</v>
      </c>
      <c r="D27" s="453">
        <f>SUM(D28:D32)</f>
        <v>922979.8</v>
      </c>
      <c r="E27" s="457" t="s">
        <v>1835</v>
      </c>
      <c r="F27" s="458" t="s">
        <v>1836</v>
      </c>
      <c r="G27" s="453">
        <f>SUMIF('OP1'!$A$9:$A$57,Formato1!I27,'OP1'!$L$9:$L$57)</f>
        <v>0</v>
      </c>
      <c r="H27" s="453">
        <f>SUMIF('OP1'!$A$9:$A$57,Formato1!I27,'OP1'!$D$9:$D$57)</f>
        <v>0</v>
      </c>
    </row>
    <row r="28" spans="1:9" ht="42.75" customHeight="1" x14ac:dyDescent="0.2">
      <c r="A28" s="444">
        <v>1131</v>
      </c>
      <c r="B28" s="459" t="s">
        <v>1837</v>
      </c>
      <c r="C28" s="453">
        <f>SUMIF('OP1'!$A$9:$A$57,Formato1!A28,'OP1'!$K$9:$K$57)</f>
        <v>922979.8</v>
      </c>
      <c r="D28" s="453">
        <f>SUMIF('OP1'!$A$9:$A$57,Formato1!A28,'OP1'!$C$9:$C$57)</f>
        <v>922979.8</v>
      </c>
      <c r="E28" s="457" t="s">
        <v>1838</v>
      </c>
      <c r="F28" s="458" t="s">
        <v>1839</v>
      </c>
      <c r="G28" s="453">
        <f>SUMIF('OP1'!$A$9:$A$57,Formato1!I28,'OP1'!$L$9:$L$57)</f>
        <v>0</v>
      </c>
      <c r="H28" s="453">
        <f>SUMIF('OP1'!$A$9:$A$57,Formato1!I28,'OP1'!$D$9:$D$57)</f>
        <v>0</v>
      </c>
    </row>
    <row r="29" spans="1:9" ht="42.75" customHeight="1" x14ac:dyDescent="0.2">
      <c r="A29" s="444">
        <v>1132</v>
      </c>
      <c r="B29" s="459" t="s">
        <v>1840</v>
      </c>
      <c r="C29" s="453">
        <f>SUMIF('OP1'!$A$9:$A$57,Formato1!A29,'OP1'!$K$9:$K$57)</f>
        <v>0</v>
      </c>
      <c r="D29" s="453">
        <f>SUMIF('OP1'!$A$9:$A$57,Formato1!A29,'OP1'!$C$9:$C$57)</f>
        <v>0</v>
      </c>
      <c r="E29" s="457" t="s">
        <v>1841</v>
      </c>
      <c r="F29" s="458"/>
      <c r="G29" s="453">
        <f>+G30+G31+G32</f>
        <v>0</v>
      </c>
      <c r="H29" s="453">
        <f>+H30+H31+H32</f>
        <v>0</v>
      </c>
    </row>
    <row r="30" spans="1:9" ht="42.75" customHeight="1" x14ac:dyDescent="0.2">
      <c r="A30" s="444">
        <v>1133</v>
      </c>
      <c r="B30" s="459" t="s">
        <v>1842</v>
      </c>
      <c r="C30" s="453">
        <f>SUMIF('OP1'!$A$9:$A$57,Formato1!A30,'OP1'!$K$9:$K$57)</f>
        <v>0</v>
      </c>
      <c r="D30" s="453">
        <f>SUMIF('OP1'!$A$9:$A$57,Formato1!A30,'OP1'!$C$9:$C$57)</f>
        <v>0</v>
      </c>
      <c r="E30" s="457" t="s">
        <v>1843</v>
      </c>
      <c r="F30" s="458" t="s">
        <v>1844</v>
      </c>
      <c r="G30" s="453">
        <f>SUMIF('OP1'!$A$9:$A$57,Formato1!I30,'OP1'!$L$9:$L$57)</f>
        <v>0</v>
      </c>
      <c r="H30" s="453">
        <f>SUMIF('OP1'!$A$9:$A$57,Formato1!I30,'OP1'!$D$9:$D$57)</f>
        <v>0</v>
      </c>
    </row>
    <row r="31" spans="1:9" ht="28.5" x14ac:dyDescent="0.2">
      <c r="A31" s="444">
        <v>1134</v>
      </c>
      <c r="B31" s="459" t="s">
        <v>1845</v>
      </c>
      <c r="C31" s="453">
        <f>SUMIF('OP1'!$A$9:$A$57,Formato1!A31,'OP1'!$K$9:$K$57)</f>
        <v>0</v>
      </c>
      <c r="D31" s="453">
        <f>SUMIF('OP1'!$A$9:$A$57,Formato1!A31,'OP1'!$C$9:$C$57)</f>
        <v>0</v>
      </c>
      <c r="E31" s="457" t="s">
        <v>1846</v>
      </c>
      <c r="F31" s="458" t="s">
        <v>1847</v>
      </c>
      <c r="G31" s="453">
        <f>SUMIF('OP1'!$A$9:$A$57,Formato1!I31,'OP1'!$L$9:$L$57)</f>
        <v>0</v>
      </c>
      <c r="H31" s="453">
        <f>SUMIF('OP1'!$A$9:$A$57,Formato1!I31,'OP1'!$D$9:$D$57)</f>
        <v>0</v>
      </c>
    </row>
    <row r="32" spans="1:9" ht="28.5" x14ac:dyDescent="0.2">
      <c r="A32" s="444">
        <v>1139</v>
      </c>
      <c r="B32" s="459" t="s">
        <v>1848</v>
      </c>
      <c r="C32" s="453">
        <f>SUMIF('OP1'!$A$9:$A$57,Formato1!A32,'OP1'!$K$9:$K$57)</f>
        <v>0</v>
      </c>
      <c r="D32" s="453">
        <f>SUMIF('OP1'!$A$9:$A$57,Formato1!A32,'OP1'!$C$9:$C$57)</f>
        <v>0</v>
      </c>
      <c r="E32" s="457" t="s">
        <v>1849</v>
      </c>
      <c r="F32" s="458" t="s">
        <v>1850</v>
      </c>
      <c r="G32" s="453">
        <f>SUMIF('OP1'!$A$9:$A$57,Formato1!I32,'OP1'!$L$9:$L$57)</f>
        <v>0</v>
      </c>
      <c r="H32" s="453">
        <f>SUMIF('OP1'!$A$9:$A$57,Formato1!I32,'OP1'!$D$9:$D$57)</f>
        <v>0</v>
      </c>
    </row>
    <row r="33" spans="1:8" ht="57" customHeight="1" x14ac:dyDescent="0.2">
      <c r="B33" s="456" t="s">
        <v>1851</v>
      </c>
      <c r="C33" s="453">
        <f>SUM(C34:C38)</f>
        <v>0</v>
      </c>
      <c r="D33" s="453">
        <f>SUM(D34:D38)</f>
        <v>0</v>
      </c>
      <c r="E33" s="460" t="s">
        <v>1852</v>
      </c>
      <c r="F33" s="461"/>
      <c r="G33" s="453">
        <f>SUM(G34:G39)</f>
        <v>0</v>
      </c>
      <c r="H33" s="453">
        <f>SUM(H34:H39)</f>
        <v>0</v>
      </c>
    </row>
    <row r="34" spans="1:8" ht="28.5" customHeight="1" x14ac:dyDescent="0.2">
      <c r="A34" s="444">
        <v>1141</v>
      </c>
      <c r="B34" s="459" t="s">
        <v>1853</v>
      </c>
      <c r="C34" s="453">
        <f>SUMIF('OP1'!$A$9:$A$57,Formato1!A34,'OP1'!$K$9:$K$57)</f>
        <v>0</v>
      </c>
      <c r="D34" s="453">
        <f>SUMIF('OP1'!$A$9:$A$57,Formato1!A34,'OP1'!$C$9:$C$57)</f>
        <v>0</v>
      </c>
      <c r="E34" s="457" t="s">
        <v>1854</v>
      </c>
      <c r="F34" s="458" t="s">
        <v>1855</v>
      </c>
      <c r="G34" s="453">
        <f>SUMIF('OP1'!$A$9:$A$57,Formato1!I34,'OP1'!$L$9:$L$57)</f>
        <v>0</v>
      </c>
      <c r="H34" s="453">
        <f>SUMIF('OP1'!$A$9:$A$57,Formato1!I34,'OP1'!$D$9:$D$57)</f>
        <v>0</v>
      </c>
    </row>
    <row r="35" spans="1:8" ht="28.5" customHeight="1" x14ac:dyDescent="0.2">
      <c r="A35" s="444">
        <v>1142</v>
      </c>
      <c r="B35" s="459" t="s">
        <v>1856</v>
      </c>
      <c r="C35" s="453">
        <f>SUMIF('OP1'!$A$9:$A$57,Formato1!A35,'OP1'!$K$9:$K$57)</f>
        <v>0</v>
      </c>
      <c r="D35" s="453">
        <f>SUMIF('OP1'!$A$9:$A$57,Formato1!A35,'OP1'!$C$9:$C$57)</f>
        <v>0</v>
      </c>
      <c r="E35" s="457" t="s">
        <v>1857</v>
      </c>
      <c r="F35" s="458" t="s">
        <v>1858</v>
      </c>
      <c r="G35" s="453">
        <f>SUMIF('OP1'!$A$9:$A$57,Formato1!I35,'OP1'!$L$9:$L$57)</f>
        <v>0</v>
      </c>
      <c r="H35" s="453">
        <f>SUMIF('OP1'!$A$9:$A$57,Formato1!I35,'OP1'!$D$9:$D$57)</f>
        <v>0</v>
      </c>
    </row>
    <row r="36" spans="1:8" ht="28.5" customHeight="1" x14ac:dyDescent="0.2">
      <c r="A36" s="444">
        <v>1143</v>
      </c>
      <c r="B36" s="459" t="s">
        <v>1859</v>
      </c>
      <c r="C36" s="453">
        <f>SUMIF('OP1'!$A$9:$A$57,Formato1!A36,'OP1'!$K$9:$K$57)</f>
        <v>0</v>
      </c>
      <c r="D36" s="453">
        <f>SUMIF('OP1'!$A$9:$A$57,Formato1!A36,'OP1'!$C$9:$C$57)</f>
        <v>0</v>
      </c>
      <c r="E36" s="457" t="s">
        <v>1860</v>
      </c>
      <c r="F36" s="458" t="s">
        <v>1861</v>
      </c>
      <c r="G36" s="453">
        <f>SUMIF('OP1'!$A$9:$A$57,Formato1!I36,'OP1'!$L$9:$L$57)</f>
        <v>0</v>
      </c>
      <c r="H36" s="453">
        <f>SUMIF('OP1'!$A$9:$A$57,Formato1!I36,'OP1'!$D$9:$D$57)</f>
        <v>0</v>
      </c>
    </row>
    <row r="37" spans="1:8" ht="42.75" customHeight="1" x14ac:dyDescent="0.2">
      <c r="A37" s="444">
        <v>1144</v>
      </c>
      <c r="B37" s="459" t="s">
        <v>1862</v>
      </c>
      <c r="C37" s="453">
        <f>SUMIF('OP1'!$A$9:$A$57,Formato1!A37,'OP1'!$K$9:$K$57)</f>
        <v>0</v>
      </c>
      <c r="D37" s="453">
        <f>SUMIF('OP1'!$A$9:$A$57,Formato1!A37,'OP1'!$C$9:$C$57)</f>
        <v>0</v>
      </c>
      <c r="E37" s="457" t="s">
        <v>1863</v>
      </c>
      <c r="F37" s="458" t="s">
        <v>1864</v>
      </c>
      <c r="G37" s="453">
        <f>SUMIF('OP1'!$A$9:$A$57,Formato1!I37,'OP1'!$L$9:$L$57)</f>
        <v>0</v>
      </c>
      <c r="H37" s="453">
        <f>SUMIF('OP1'!$A$9:$A$57,Formato1!I37,'OP1'!$D$9:$D$57)</f>
        <v>0</v>
      </c>
    </row>
    <row r="38" spans="1:8" ht="14.25" customHeight="1" x14ac:dyDescent="0.2">
      <c r="A38" s="444">
        <v>1145</v>
      </c>
      <c r="B38" s="459" t="s">
        <v>1865</v>
      </c>
      <c r="C38" s="453">
        <f>SUMIF('OP1'!$A$9:$A$57,Formato1!A38,'OP1'!$K$9:$K$57)</f>
        <v>0</v>
      </c>
      <c r="D38" s="453">
        <f>SUMIF('OP1'!$A$9:$A$57,Formato1!A38,'OP1'!$C$9:$C$57)</f>
        <v>0</v>
      </c>
      <c r="E38" s="457" t="s">
        <v>1866</v>
      </c>
      <c r="F38" s="458" t="s">
        <v>1867</v>
      </c>
      <c r="G38" s="453">
        <f>SUMIF('OP1'!$A$9:$A$57,Formato1!I38,'OP1'!$L$9:$L$57)</f>
        <v>0</v>
      </c>
      <c r="H38" s="453">
        <f>SUMIF('OP1'!$A$9:$A$57,Formato1!I38,'OP1'!$D$9:$D$57)</f>
        <v>0</v>
      </c>
    </row>
    <row r="39" spans="1:8" ht="14.25" customHeight="1" x14ac:dyDescent="0.2">
      <c r="A39" s="444">
        <v>1151</v>
      </c>
      <c r="B39" s="456" t="s">
        <v>1868</v>
      </c>
      <c r="C39" s="453">
        <f>SUMIF('OP1'!$A$9:$A$57,Formato1!A39,'OP1'!$K$9:$K$57)</f>
        <v>0</v>
      </c>
      <c r="D39" s="453">
        <f>SUMIF('OP1'!$A$9:$A$57,Formato1!A39,'OP1'!$C$9:$C$57)</f>
        <v>0</v>
      </c>
      <c r="E39" s="457" t="s">
        <v>1869</v>
      </c>
      <c r="F39" s="458" t="s">
        <v>1870</v>
      </c>
      <c r="G39" s="453">
        <f>SUMIF('OP1'!$A$9:$A$57,Formato1!I39,'OP1'!$L$9:$L$57)</f>
        <v>0</v>
      </c>
      <c r="H39" s="453">
        <f>SUMIF('OP1'!$A$9:$A$57,Formato1!I39,'OP1'!$D$9:$D$57)</f>
        <v>0</v>
      </c>
    </row>
    <row r="40" spans="1:8" ht="28.5" x14ac:dyDescent="0.2">
      <c r="B40" s="456" t="s">
        <v>1871</v>
      </c>
      <c r="C40" s="453">
        <f>SUM(C41:C42)</f>
        <v>0</v>
      </c>
      <c r="D40" s="453">
        <f>SUM(D41:D42)</f>
        <v>0</v>
      </c>
      <c r="E40" s="457" t="s">
        <v>1872</v>
      </c>
      <c r="F40" s="458"/>
      <c r="G40" s="453">
        <f>SUM(G41:G43)</f>
        <v>0</v>
      </c>
      <c r="H40" s="453">
        <f>SUM(H41:H43)</f>
        <v>0</v>
      </c>
    </row>
    <row r="41" spans="1:8" ht="42.75" customHeight="1" x14ac:dyDescent="0.2">
      <c r="A41" s="444">
        <v>1161</v>
      </c>
      <c r="B41" s="459" t="s">
        <v>1873</v>
      </c>
      <c r="C41" s="453">
        <f>SUMIF('OP1'!$A$9:$A$57,Formato1!A41,'OP1'!$K$9:$K$57)</f>
        <v>0</v>
      </c>
      <c r="D41" s="453">
        <f>SUMIF('OP1'!$A$9:$A$57,Formato1!A41,'OP1'!$C$9:$C$57)</f>
        <v>0</v>
      </c>
      <c r="E41" s="457" t="s">
        <v>1874</v>
      </c>
      <c r="F41" s="458" t="s">
        <v>1875</v>
      </c>
      <c r="G41" s="453">
        <f>SUMIF('OP1'!$A$9:$A$57,Formato1!I41,'OP1'!$L$9:$L$57)</f>
        <v>0</v>
      </c>
      <c r="H41" s="453">
        <f>SUMIF('OP1'!$A$9:$A$57,Formato1!I41,'OP1'!$D$9:$D$57)</f>
        <v>0</v>
      </c>
    </row>
    <row r="42" spans="1:8" ht="28.5" customHeight="1" x14ac:dyDescent="0.2">
      <c r="A42" s="444">
        <v>1162</v>
      </c>
      <c r="B42" s="459" t="s">
        <v>1876</v>
      </c>
      <c r="C42" s="453">
        <f>SUMIF('OP1'!$A$9:$A$57,Formato1!A42,'OP1'!$K$9:$K$57)</f>
        <v>0</v>
      </c>
      <c r="D42" s="453">
        <f>SUMIF('OP1'!$A$9:$A$57,Formato1!A42,'OP1'!$C$9:$C$57)</f>
        <v>0</v>
      </c>
      <c r="E42" s="457" t="s">
        <v>1877</v>
      </c>
      <c r="F42" s="458" t="s">
        <v>1878</v>
      </c>
      <c r="G42" s="453">
        <f>SUMIF('OP1'!$A$9:$A$57,Formato1!I42,'OP1'!$L$9:$L$57)</f>
        <v>0</v>
      </c>
      <c r="H42" s="453">
        <f>SUMIF('OP1'!$A$9:$A$57,Formato1!I42,'OP1'!$D$9:$D$57)</f>
        <v>0</v>
      </c>
    </row>
    <row r="43" spans="1:8" ht="28.5" customHeight="1" x14ac:dyDescent="0.2">
      <c r="B43" s="456" t="s">
        <v>1879</v>
      </c>
      <c r="C43" s="453">
        <f>SUM(C45:C47)</f>
        <v>0</v>
      </c>
      <c r="D43" s="453">
        <f>SUM(D45:D47)</f>
        <v>0</v>
      </c>
      <c r="E43" s="457" t="s">
        <v>1880</v>
      </c>
      <c r="F43" s="458" t="s">
        <v>1881</v>
      </c>
      <c r="G43" s="453">
        <f>SUMIF('OP1'!$A$9:$A$57,Formato1!I43,'OP1'!$L$9:$L$57)</f>
        <v>0</v>
      </c>
      <c r="H43" s="453">
        <f>SUMIF('OP1'!$A$9:$A$57,Formato1!I43,'OP1'!$D$9:$D$57)</f>
        <v>0</v>
      </c>
    </row>
    <row r="44" spans="1:8" ht="14.25" customHeight="1" x14ac:dyDescent="0.2">
      <c r="A44" s="444">
        <v>1191</v>
      </c>
      <c r="B44" s="459" t="s">
        <v>1882</v>
      </c>
      <c r="C44" s="453">
        <f>SUMIF('OP1'!$A$9:$A$57,Formato1!A44,'OP1'!$K$9:$K$57)</f>
        <v>0</v>
      </c>
      <c r="D44" s="453">
        <f>SUMIF('OP1'!$A$9:$A$57,Formato1!A44,'OP1'!$C$9:$C$57)</f>
        <v>0</v>
      </c>
      <c r="E44" s="457" t="s">
        <v>1883</v>
      </c>
      <c r="F44" s="458"/>
      <c r="G44" s="453">
        <f>+G45+G46+G47</f>
        <v>0</v>
      </c>
      <c r="H44" s="453">
        <f>+H45+H46+H47</f>
        <v>0</v>
      </c>
    </row>
    <row r="45" spans="1:8" ht="28.5" customHeight="1" x14ac:dyDescent="0.2">
      <c r="A45" s="444">
        <v>1192</v>
      </c>
      <c r="B45" s="459" t="s">
        <v>1884</v>
      </c>
      <c r="C45" s="453">
        <f>SUMIF('OP1'!$A$9:$A$57,Formato1!A45,'OP1'!$K$9:$K$57)</f>
        <v>0</v>
      </c>
      <c r="D45" s="453">
        <f>SUMIF('OP1'!$A$9:$A$57,Formato1!A45,'OP1'!$C$9:$C$57)</f>
        <v>0</v>
      </c>
      <c r="E45" s="457" t="s">
        <v>1885</v>
      </c>
      <c r="F45" s="458" t="s">
        <v>1886</v>
      </c>
      <c r="G45" s="453">
        <f>SUMIF('OP1'!$A$9:$A$57,Formato1!I45,'OP1'!$L$9:$L$57)</f>
        <v>0</v>
      </c>
      <c r="H45" s="453">
        <f>SUMIF('OP1'!$A$9:$A$57,Formato1!I45,'OP1'!$D$9:$D$57)</f>
        <v>0</v>
      </c>
    </row>
    <row r="46" spans="1:8" ht="42.75" customHeight="1" x14ac:dyDescent="0.2">
      <c r="A46" s="444">
        <v>1193</v>
      </c>
      <c r="B46" s="459" t="s">
        <v>1887</v>
      </c>
      <c r="C46" s="453">
        <f>SUMIF('OP1'!$A$9:$A$57,Formato1!A46,'OP1'!$K$9:$K$57)</f>
        <v>0</v>
      </c>
      <c r="D46" s="453">
        <f>SUMIF('OP1'!$A$9:$A$57,Formato1!A46,'OP1'!$C$9:$C$57)</f>
        <v>0</v>
      </c>
      <c r="E46" s="457" t="s">
        <v>1888</v>
      </c>
      <c r="F46" s="458" t="s">
        <v>1889</v>
      </c>
      <c r="G46" s="453">
        <f>SUMIF('OP1'!$A$9:$A$57,Formato1!I46,'OP1'!$L$9:$L$57)</f>
        <v>0</v>
      </c>
      <c r="H46" s="453">
        <f>SUMIF('OP1'!$A$9:$A$57,Formato1!I46,'OP1'!$D$9:$D$57)</f>
        <v>0</v>
      </c>
    </row>
    <row r="47" spans="1:8" ht="28.5" customHeight="1" x14ac:dyDescent="0.2">
      <c r="A47" s="444">
        <v>1194</v>
      </c>
      <c r="B47" s="459" t="s">
        <v>1890</v>
      </c>
      <c r="C47" s="453">
        <f>SUMIF('OP1'!$A$9:$A$57,Formato1!A47,'OP1'!$K$9:$K$57)</f>
        <v>0</v>
      </c>
      <c r="D47" s="453">
        <f>SUMIF('OP1'!$A$9:$A$57,Formato1!A47,'OP1'!$C$9:$C$57)</f>
        <v>0</v>
      </c>
      <c r="E47" s="457" t="s">
        <v>1891</v>
      </c>
      <c r="F47" s="458" t="s">
        <v>1892</v>
      </c>
      <c r="G47" s="453">
        <f>SUMIF('OP1'!$A$9:$A$57,Formato1!I47,'OP1'!$L$9:$L$57)</f>
        <v>0</v>
      </c>
      <c r="H47" s="453">
        <f>SUMIF('OP1'!$A$9:$A$57,Formato1!I47,'OP1'!$D$9:$D$57)</f>
        <v>0</v>
      </c>
    </row>
    <row r="48" spans="1:8" ht="30" x14ac:dyDescent="0.2">
      <c r="B48" s="448" t="s">
        <v>1893</v>
      </c>
      <c r="C48" s="462">
        <f>+C11+C19+C27+C33+C40+C43</f>
        <v>4825219.18</v>
      </c>
      <c r="D48" s="462">
        <f>+D11+D19+D27+D33+D40+D43</f>
        <v>4803573.17</v>
      </c>
      <c r="E48" s="455" t="s">
        <v>1894</v>
      </c>
      <c r="F48" s="452"/>
      <c r="G48" s="462">
        <f>+G11+G21+G25+G29+G33+G40+G44</f>
        <v>7421308.0899999999</v>
      </c>
      <c r="H48" s="462">
        <f>+H11+H21+H25+H29+H33+H40+H44</f>
        <v>7340650.2699999996</v>
      </c>
    </row>
    <row r="49" spans="1:8" ht="15" x14ac:dyDescent="0.2">
      <c r="B49" s="448" t="s">
        <v>1546</v>
      </c>
      <c r="C49" s="453"/>
      <c r="D49" s="454"/>
      <c r="E49" s="463" t="s">
        <v>1548</v>
      </c>
      <c r="F49" s="464"/>
      <c r="G49" s="453"/>
      <c r="H49" s="454"/>
    </row>
    <row r="50" spans="1:8" x14ac:dyDescent="0.2">
      <c r="A50" s="444">
        <v>1210</v>
      </c>
      <c r="B50" s="456" t="s">
        <v>1895</v>
      </c>
      <c r="C50" s="453">
        <f>SUMIF('OP1'!$A$9:$A$57,Formato1!A50,'OP1'!$K$9:$K$57)</f>
        <v>0</v>
      </c>
      <c r="D50" s="453">
        <f>SUMIF('OP1'!$A$9:$A$22,Formato1!A50,'OP1'!$C$9:$C$22)</f>
        <v>0</v>
      </c>
      <c r="E50" s="465" t="s">
        <v>1896</v>
      </c>
      <c r="F50" s="466" t="s">
        <v>1897</v>
      </c>
      <c r="G50" s="453">
        <f>SUMIF('OP1'!$A$9:$A$57,Formato1!I50,'OP1'!$L$9:$L$57)</f>
        <v>0</v>
      </c>
      <c r="H50" s="453">
        <f>SUMIF('OP1'!$A$9:$A$57,Formato1!I50,'OP1'!$D$9:$D$57)</f>
        <v>0</v>
      </c>
    </row>
    <row r="51" spans="1:8" ht="28.5" x14ac:dyDescent="0.2">
      <c r="A51" s="444">
        <v>1220</v>
      </c>
      <c r="B51" s="456" t="s">
        <v>1898</v>
      </c>
      <c r="C51" s="453">
        <f>SUMIF('OP1'!$A$9:$A$57,Formato1!A51,'OP1'!$K$9:$K$57)</f>
        <v>0</v>
      </c>
      <c r="D51" s="453">
        <f>SUMIF('OP1'!$A$9:$A$22,Formato1!A51,'OP1'!$C$9:$C$22)</f>
        <v>0</v>
      </c>
      <c r="E51" s="465" t="s">
        <v>1899</v>
      </c>
      <c r="F51" s="466" t="s">
        <v>1900</v>
      </c>
      <c r="G51" s="453">
        <f>SUMIF('OP1'!$A$9:$A$57,Formato1!I51,'OP1'!$L$9:$L$57)</f>
        <v>0</v>
      </c>
      <c r="H51" s="453">
        <f>SUMIF('OP1'!$A$9:$A$57,Formato1!I51,'OP1'!$D$9:$D$57)</f>
        <v>0</v>
      </c>
    </row>
    <row r="52" spans="1:8" ht="28.5" x14ac:dyDescent="0.2">
      <c r="A52" s="444">
        <v>1230</v>
      </c>
      <c r="B52" s="456" t="s">
        <v>1901</v>
      </c>
      <c r="C52" s="453">
        <f>SUMIF('OP1'!$A$9:$A$57,Formato1!A52,'OP1'!$K$9:$K$57)</f>
        <v>0</v>
      </c>
      <c r="D52" s="453">
        <f>SUMIF('OP1'!$A$9:$A$22,Formato1!A52,'OP1'!$C$9:$C$22)</f>
        <v>0</v>
      </c>
      <c r="E52" s="465" t="s">
        <v>1902</v>
      </c>
      <c r="F52" s="466" t="s">
        <v>1903</v>
      </c>
      <c r="G52" s="453">
        <f>SUMIF('OP1'!$A$9:$A$57,Formato1!I52,'OP1'!$L$9:$L$57)</f>
        <v>0</v>
      </c>
      <c r="H52" s="453">
        <f>SUMIF('OP1'!$A$9:$A$57,Formato1!I52,'OP1'!$D$9:$D$57)</f>
        <v>0</v>
      </c>
    </row>
    <row r="53" spans="1:8" x14ac:dyDescent="0.2">
      <c r="A53" s="444">
        <v>1240</v>
      </c>
      <c r="B53" s="456" t="s">
        <v>1904</v>
      </c>
      <c r="C53" s="453">
        <f>+'OP1'!K14+'OP1'!K15+'OP1'!K16+'OP1'!K17</f>
        <v>254106.66999999998</v>
      </c>
      <c r="D53" s="453">
        <f>74840.61+45000+77774.17+124994.89</f>
        <v>322609.67</v>
      </c>
      <c r="E53" s="465" t="s">
        <v>1905</v>
      </c>
      <c r="F53" s="466" t="s">
        <v>1906</v>
      </c>
      <c r="G53" s="453">
        <f>SUMIF('OP1'!$A$9:$A$57,Formato1!I53,'OP1'!$L$9:$L$57)</f>
        <v>0</v>
      </c>
      <c r="H53" s="453">
        <f>SUMIF('OP1'!$A$9:$A$57,Formato1!I53,'OP1'!$D$9:$D$57)</f>
        <v>0</v>
      </c>
    </row>
    <row r="54" spans="1:8" ht="28.5" x14ac:dyDescent="0.2">
      <c r="A54" s="444">
        <v>1250</v>
      </c>
      <c r="B54" s="456" t="s">
        <v>1907</v>
      </c>
      <c r="C54" s="453">
        <f>SUMIF('OP1'!$A$9:$A$57,Formato1!A54,'OP1'!$K$9:$K$57)</f>
        <v>0</v>
      </c>
      <c r="D54" s="453">
        <f>SUMIF('OP1'!$A$9:$A$22,Formato1!A54,'OP1'!$C$9:$C$22)</f>
        <v>0</v>
      </c>
      <c r="E54" s="465" t="s">
        <v>1908</v>
      </c>
      <c r="F54" s="466" t="s">
        <v>1909</v>
      </c>
      <c r="G54" s="453">
        <f>SUMIF('OP1'!$A$9:$A$57,Formato1!I54,'OP1'!$L$9:$L$57)</f>
        <v>0</v>
      </c>
      <c r="H54" s="453">
        <f>SUMIF('OP1'!$A$9:$A$57,Formato1!I54,'OP1'!$D$9:$D$57)</f>
        <v>0</v>
      </c>
    </row>
    <row r="55" spans="1:8" ht="28.5" x14ac:dyDescent="0.2">
      <c r="A55" s="444">
        <v>1260</v>
      </c>
      <c r="B55" s="456" t="s">
        <v>1910</v>
      </c>
      <c r="C55" s="453">
        <f>+'OP1'!K18</f>
        <v>-151229.82</v>
      </c>
      <c r="D55" s="453">
        <f>+'OP1'!C18</f>
        <v>-151229.82</v>
      </c>
      <c r="E55" s="465" t="s">
        <v>1911</v>
      </c>
      <c r="F55" s="466" t="s">
        <v>1912</v>
      </c>
      <c r="G55" s="453">
        <f>SUMIF('OP1'!$A$9:$A$57,Formato1!I55,'OP1'!$L$9:$L$57)</f>
        <v>0</v>
      </c>
      <c r="H55" s="453">
        <f>SUMIF('OP1'!$A$9:$A$57,Formato1!I55,'OP1'!$D$9:$D$57)</f>
        <v>0</v>
      </c>
    </row>
    <row r="56" spans="1:8" ht="15" x14ac:dyDescent="0.2">
      <c r="A56" s="444">
        <v>1270</v>
      </c>
      <c r="B56" s="456" t="s">
        <v>1913</v>
      </c>
      <c r="C56" s="453">
        <f>SUMIF('OP1'!$A$9:$A$57,Formato1!A56,'OP1'!$K$9:$K$57)</f>
        <v>0</v>
      </c>
      <c r="D56" s="453">
        <f>SUMIF('OP1'!$A$9:$A$22,Formato1!A56,'OP1'!$C$9:$C$22)</f>
        <v>0</v>
      </c>
      <c r="E56" s="467"/>
      <c r="F56" s="468"/>
      <c r="G56" s="453"/>
      <c r="H56" s="454"/>
    </row>
    <row r="57" spans="1:8" ht="30" x14ac:dyDescent="0.2">
      <c r="A57" s="444">
        <v>1280</v>
      </c>
      <c r="B57" s="456" t="s">
        <v>1914</v>
      </c>
      <c r="C57" s="453">
        <f>SUMIF('OP1'!$A$9:$A$57,Formato1!A57,'OP1'!$K$9:$K$57)</f>
        <v>0</v>
      </c>
      <c r="D57" s="453">
        <f>SUMIF('OP1'!$A$9:$A$22,Formato1!A57,'OP1'!$C$9:$C$22)</f>
        <v>0</v>
      </c>
      <c r="E57" s="463" t="s">
        <v>1915</v>
      </c>
      <c r="F57" s="464"/>
      <c r="G57" s="462">
        <f>SUM(G50:G55)</f>
        <v>0</v>
      </c>
      <c r="H57" s="462">
        <f>SUM(H50:H55)</f>
        <v>0</v>
      </c>
    </row>
    <row r="58" spans="1:8" ht="15" x14ac:dyDescent="0.2">
      <c r="B58" s="469"/>
      <c r="C58" s="453"/>
      <c r="D58" s="453"/>
      <c r="E58" s="467"/>
      <c r="F58" s="468"/>
      <c r="G58" s="453"/>
      <c r="H58" s="453"/>
    </row>
    <row r="59" spans="1:8" ht="15" x14ac:dyDescent="0.2">
      <c r="A59" s="444">
        <v>1290</v>
      </c>
      <c r="B59" s="470" t="s">
        <v>1916</v>
      </c>
      <c r="C59" s="453">
        <f>SUMIF('OP1'!$A$9:$A$57,Formato1!A59,'OP1'!$K$9:$K$57)</f>
        <v>0</v>
      </c>
      <c r="D59" s="453">
        <f>SUMIF('OP1'!$A$9:$A$22,Formato1!A59,'OP1'!$C$9:$C$22)</f>
        <v>0</v>
      </c>
      <c r="E59" s="467"/>
      <c r="F59" s="468"/>
      <c r="G59" s="453"/>
      <c r="H59" s="453"/>
    </row>
    <row r="60" spans="1:8" ht="15" x14ac:dyDescent="0.2">
      <c r="B60" s="470"/>
      <c r="C60" s="453"/>
      <c r="D60" s="454"/>
      <c r="E60" s="463" t="s">
        <v>1917</v>
      </c>
      <c r="F60" s="464"/>
      <c r="G60" s="462">
        <f>+G48+G57</f>
        <v>7421308.0899999999</v>
      </c>
      <c r="H60" s="462">
        <f>+H48+H57</f>
        <v>7340650.2699999996</v>
      </c>
    </row>
    <row r="61" spans="1:8" ht="15" x14ac:dyDescent="0.2">
      <c r="B61" s="1095" t="s">
        <v>1918</v>
      </c>
      <c r="C61" s="453"/>
      <c r="D61" s="454"/>
      <c r="E61" s="467"/>
      <c r="F61" s="468"/>
      <c r="G61" s="453"/>
      <c r="H61" s="454"/>
    </row>
    <row r="62" spans="1:8" ht="15" x14ac:dyDescent="0.2">
      <c r="B62" s="1095"/>
      <c r="C62" s="462">
        <f>SUM(C50:C59)</f>
        <v>102876.84999999998</v>
      </c>
      <c r="D62" s="462">
        <f>SUM(D50:D59)</f>
        <v>171379.84999999998</v>
      </c>
      <c r="E62" s="467"/>
      <c r="F62" s="468"/>
      <c r="G62" s="453"/>
      <c r="H62" s="454"/>
    </row>
    <row r="63" spans="1:8" ht="15" x14ac:dyDescent="0.2">
      <c r="B63" s="1095"/>
      <c r="C63" s="462"/>
      <c r="D63" s="462"/>
      <c r="E63" s="463" t="s">
        <v>1919</v>
      </c>
      <c r="F63" s="464"/>
      <c r="G63" s="453"/>
      <c r="H63" s="454"/>
    </row>
    <row r="64" spans="1:8" ht="15" x14ac:dyDescent="0.2">
      <c r="B64" s="735" t="s">
        <v>1920</v>
      </c>
      <c r="C64" s="736">
        <f>+C48+C62</f>
        <v>4928096.0299999993</v>
      </c>
      <c r="D64" s="736">
        <f>+D48+D62</f>
        <v>4974953.0199999996</v>
      </c>
      <c r="E64" s="467"/>
      <c r="F64" s="468"/>
      <c r="G64" s="453"/>
      <c r="H64" s="454"/>
    </row>
    <row r="65" spans="2:9" ht="15" x14ac:dyDescent="0.2">
      <c r="B65" s="471"/>
      <c r="C65" s="472"/>
      <c r="D65" s="473"/>
      <c r="E65" s="467"/>
      <c r="F65" s="468"/>
      <c r="G65" s="453"/>
      <c r="H65" s="454"/>
    </row>
    <row r="66" spans="2:9" ht="30" x14ac:dyDescent="0.2">
      <c r="B66" s="471"/>
      <c r="C66" s="474"/>
      <c r="D66" s="473"/>
      <c r="E66" s="463" t="s">
        <v>1921</v>
      </c>
      <c r="F66" s="464"/>
      <c r="G66" s="462">
        <f>SUM(G67:G69)</f>
        <v>133420</v>
      </c>
      <c r="H66" s="462">
        <f>SUM(H67:H69)</f>
        <v>133420</v>
      </c>
    </row>
    <row r="67" spans="2:9" ht="15" x14ac:dyDescent="0.2">
      <c r="B67" s="475"/>
      <c r="C67" s="453"/>
      <c r="D67" s="454"/>
      <c r="E67" s="465" t="s">
        <v>1922</v>
      </c>
      <c r="F67" s="466" t="s">
        <v>298</v>
      </c>
      <c r="G67" s="453">
        <f>SUMIF('OP1'!$A$9:$A$57,Formato1!I67,'OP1'!$L$9:$L$57)</f>
        <v>0</v>
      </c>
      <c r="H67" s="453">
        <f>SUMIF('OP1'!$A$9:$A$57,Formato1!I67,'OP1'!$D$9:$D$57)</f>
        <v>0</v>
      </c>
    </row>
    <row r="68" spans="2:9" ht="15" x14ac:dyDescent="0.2">
      <c r="B68" s="475"/>
      <c r="C68" s="453"/>
      <c r="D68" s="454"/>
      <c r="E68" s="465" t="s">
        <v>1923</v>
      </c>
      <c r="F68" s="466" t="s">
        <v>300</v>
      </c>
      <c r="G68" s="453">
        <f>SUMIF('OP1'!$A$9:$A$57,Formato1!I68,'OP1'!$L$9:$L$57)</f>
        <v>0</v>
      </c>
      <c r="H68" s="453">
        <f>SUMIF('OP1'!$A$9:$A$57,Formato1!I68,'OP1'!$D$9:$D$57)</f>
        <v>0</v>
      </c>
    </row>
    <row r="69" spans="2:9" ht="15" x14ac:dyDescent="0.2">
      <c r="B69" s="475"/>
      <c r="C69" s="453"/>
      <c r="D69" s="454"/>
      <c r="E69" s="465" t="s">
        <v>1924</v>
      </c>
      <c r="F69" s="466" t="s">
        <v>1925</v>
      </c>
      <c r="G69" s="453">
        <f>SUMIF('OP1'!$A$9:$A$57,Formato1!I69,'OP1'!$L$9:$L$57)</f>
        <v>133420</v>
      </c>
      <c r="H69" s="453">
        <f>SUMIF('OP1'!$A$9:$A$57,Formato1!I69,'OP1'!$D$9:$D$57)</f>
        <v>133420</v>
      </c>
      <c r="I69" s="445">
        <v>3110</v>
      </c>
    </row>
    <row r="70" spans="2:9" ht="15" x14ac:dyDescent="0.2">
      <c r="B70" s="1096"/>
      <c r="C70" s="453"/>
      <c r="D70" s="454"/>
      <c r="E70" s="467"/>
      <c r="F70" s="468"/>
      <c r="G70" s="453"/>
      <c r="H70" s="453"/>
    </row>
    <row r="71" spans="2:9" ht="30" x14ac:dyDescent="0.2">
      <c r="B71" s="1096"/>
      <c r="C71" s="453"/>
      <c r="D71" s="454"/>
      <c r="E71" s="463" t="s">
        <v>1926</v>
      </c>
      <c r="F71" s="464"/>
      <c r="G71" s="462">
        <f>SUM(G72:G76)</f>
        <v>-2626632.0600000005</v>
      </c>
      <c r="H71" s="462">
        <f>SUM(H72:H76)</f>
        <v>-2499117.25</v>
      </c>
    </row>
    <row r="72" spans="2:9" ht="15" x14ac:dyDescent="0.2">
      <c r="B72" s="475"/>
      <c r="C72" s="453"/>
      <c r="D72" s="454"/>
      <c r="E72" s="465" t="s">
        <v>1927</v>
      </c>
      <c r="F72" s="466" t="s">
        <v>303</v>
      </c>
      <c r="G72" s="453">
        <f>+'OP1'!M24</f>
        <v>-49688.300000000745</v>
      </c>
      <c r="H72" s="453">
        <v>0</v>
      </c>
      <c r="I72" s="445">
        <v>3210</v>
      </c>
    </row>
    <row r="73" spans="2:9" ht="15" x14ac:dyDescent="0.2">
      <c r="B73" s="475"/>
      <c r="C73" s="453"/>
      <c r="D73" s="454"/>
      <c r="E73" s="465" t="s">
        <v>1928</v>
      </c>
      <c r="F73" s="466" t="s">
        <v>305</v>
      </c>
      <c r="G73" s="453">
        <f>SUMIF('OP1'!$A$9:$A$57,Formato1!I73,'OP1'!$L$9:$L$57)</f>
        <v>-2576943.7599999998</v>
      </c>
      <c r="H73" s="453">
        <v>-2499117.25</v>
      </c>
      <c r="I73" s="445">
        <v>3220</v>
      </c>
    </row>
    <row r="74" spans="2:9" ht="15" x14ac:dyDescent="0.2">
      <c r="B74" s="475"/>
      <c r="C74" s="453"/>
      <c r="D74" s="454"/>
      <c r="E74" s="465" t="s">
        <v>1929</v>
      </c>
      <c r="F74" s="466" t="s">
        <v>307</v>
      </c>
      <c r="G74" s="453">
        <f>SUMIF('OP1'!$A$9:$A$57,Formato1!I74,'OP1'!$L$9:$L$57)</f>
        <v>0</v>
      </c>
      <c r="H74" s="453">
        <f>SUMIF('OP1'!$A$9:$A$57,Formato1!I74,'OP1'!$D$9:$D$57)</f>
        <v>0</v>
      </c>
    </row>
    <row r="75" spans="2:9" ht="15" x14ac:dyDescent="0.2">
      <c r="B75" s="475"/>
      <c r="C75" s="453"/>
      <c r="D75" s="454"/>
      <c r="E75" s="465" t="s">
        <v>1930</v>
      </c>
      <c r="F75" s="466" t="s">
        <v>309</v>
      </c>
      <c r="G75" s="453">
        <f>SUMIF('OP1'!$A$9:$A$57,Formato1!I75,'OP1'!$L$9:$L$57)</f>
        <v>0</v>
      </c>
      <c r="H75" s="453">
        <f>SUMIF('OP1'!$A$9:$A$57,Formato1!I75,'OP1'!$D$9:$D$57)</f>
        <v>0</v>
      </c>
    </row>
    <row r="76" spans="2:9" ht="15" x14ac:dyDescent="0.2">
      <c r="B76" s="475"/>
      <c r="C76" s="453"/>
      <c r="D76" s="454"/>
      <c r="E76" s="465" t="s">
        <v>1931</v>
      </c>
      <c r="F76" s="466" t="s">
        <v>311</v>
      </c>
      <c r="G76" s="453">
        <f>SUMIF('OP1'!$A$9:$A$57,Formato1!I76,'OP1'!$L$9:$L$57)</f>
        <v>0</v>
      </c>
      <c r="H76" s="453">
        <f>SUMIF('OP1'!$A$9:$A$57,Formato1!I76,'OP1'!$D$9:$D$57)</f>
        <v>0</v>
      </c>
    </row>
    <row r="77" spans="2:9" ht="15" x14ac:dyDescent="0.2">
      <c r="B77" s="1096"/>
      <c r="C77" s="453"/>
      <c r="D77" s="454"/>
      <c r="E77" s="467"/>
      <c r="F77" s="468"/>
      <c r="G77" s="453"/>
      <c r="H77" s="454"/>
    </row>
    <row r="78" spans="2:9" ht="30" x14ac:dyDescent="0.2">
      <c r="B78" s="1096"/>
      <c r="C78" s="453"/>
      <c r="D78" s="454"/>
      <c r="E78" s="463" t="s">
        <v>1932</v>
      </c>
      <c r="F78" s="464"/>
      <c r="G78" s="462">
        <f>+G79+G80</f>
        <v>0</v>
      </c>
      <c r="H78" s="462">
        <f>+H79+H80</f>
        <v>0</v>
      </c>
    </row>
    <row r="79" spans="2:9" ht="15" x14ac:dyDescent="0.2">
      <c r="B79" s="475"/>
      <c r="C79" s="453"/>
      <c r="D79" s="454"/>
      <c r="E79" s="465" t="s">
        <v>1933</v>
      </c>
      <c r="F79" s="466" t="s">
        <v>316</v>
      </c>
      <c r="G79" s="453">
        <f>SUMIF('OP1'!$A$9:$A$22,Formato1!I79,'OP1'!$P$9:$P$22)</f>
        <v>0</v>
      </c>
      <c r="H79" s="453">
        <f>SUMIF('OP1'!$A$9:$A$22,Formato1!I79,'OP1'!$D$9:$D$22)</f>
        <v>0</v>
      </c>
    </row>
    <row r="80" spans="2:9" ht="15" x14ac:dyDescent="0.2">
      <c r="B80" s="475"/>
      <c r="C80" s="453"/>
      <c r="D80" s="454"/>
      <c r="E80" s="465" t="s">
        <v>1934</v>
      </c>
      <c r="F80" s="466" t="s">
        <v>318</v>
      </c>
      <c r="G80" s="453">
        <f>SUMIF('OP1'!$A$9:$A$22,Formato1!I80,'OP1'!$P$9:$P$22)</f>
        <v>0</v>
      </c>
      <c r="H80" s="453">
        <f>SUMIF('OP1'!$A$9:$A$22,Formato1!I80,'OP1'!$D$9:$D$22)</f>
        <v>0</v>
      </c>
    </row>
    <row r="81" spans="2:8" ht="15" x14ac:dyDescent="0.2">
      <c r="B81" s="1096"/>
      <c r="C81" s="453"/>
      <c r="D81" s="454"/>
      <c r="E81" s="467"/>
      <c r="F81" s="468"/>
      <c r="G81" s="453"/>
      <c r="H81" s="453"/>
    </row>
    <row r="82" spans="2:8" ht="30" x14ac:dyDescent="0.2">
      <c r="B82" s="1096"/>
      <c r="C82" s="453"/>
      <c r="D82" s="454"/>
      <c r="E82" s="463" t="s">
        <v>1935</v>
      </c>
      <c r="F82" s="464"/>
      <c r="G82" s="462">
        <f>+G66+G71+G78</f>
        <v>-2493212.0600000005</v>
      </c>
      <c r="H82" s="462">
        <f>+H66+H71+H78</f>
        <v>-2365697.25</v>
      </c>
    </row>
    <row r="83" spans="2:8" ht="15" x14ac:dyDescent="0.2">
      <c r="B83" s="1096"/>
      <c r="C83" s="453"/>
      <c r="D83" s="454"/>
      <c r="E83" s="467"/>
      <c r="F83" s="468"/>
      <c r="G83" s="453"/>
      <c r="H83" s="453"/>
    </row>
    <row r="84" spans="2:8" ht="31.5" customHeight="1" thickBot="1" x14ac:dyDescent="0.25">
      <c r="B84" s="1097"/>
      <c r="C84" s="476"/>
      <c r="D84" s="477"/>
      <c r="E84" s="737" t="s">
        <v>1936</v>
      </c>
      <c r="F84" s="738"/>
      <c r="G84" s="739">
        <f>+G82+G60</f>
        <v>4928096.0299999993</v>
      </c>
      <c r="H84" s="739">
        <f>+H82+H60</f>
        <v>4974953.0199999996</v>
      </c>
    </row>
  </sheetData>
  <mergeCells count="15">
    <mergeCell ref="B61:B63"/>
    <mergeCell ref="B70:B71"/>
    <mergeCell ref="B77:B78"/>
    <mergeCell ref="B81:B82"/>
    <mergeCell ref="B83:B84"/>
    <mergeCell ref="B1:H1"/>
    <mergeCell ref="B2:H2"/>
    <mergeCell ref="B3:H3"/>
    <mergeCell ref="B4:H4"/>
    <mergeCell ref="B7:B8"/>
    <mergeCell ref="C7:C8"/>
    <mergeCell ref="D7:D8"/>
    <mergeCell ref="E7:E8"/>
    <mergeCell ref="G7:G8"/>
    <mergeCell ref="H7:H8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J32"/>
  <sheetViews>
    <sheetView workbookViewId="0">
      <selection activeCell="A6" sqref="A6"/>
    </sheetView>
  </sheetViews>
  <sheetFormatPr baseColWidth="10" defaultColWidth="8" defaultRowHeight="12.75" x14ac:dyDescent="0.25"/>
  <cols>
    <col min="1" max="1" width="66.42578125" style="480" customWidth="1"/>
    <col min="2" max="2" width="20.42578125" style="480" customWidth="1"/>
    <col min="3" max="3" width="21.140625" style="480" customWidth="1"/>
    <col min="4" max="4" width="23.42578125" style="480" customWidth="1"/>
    <col min="5" max="5" width="28" style="480" customWidth="1"/>
    <col min="6" max="6" width="20.7109375" style="480" customWidth="1"/>
    <col min="7" max="7" width="16.85546875" style="480" customWidth="1"/>
    <col min="8" max="8" width="23.140625" style="480" bestFit="1" customWidth="1"/>
    <col min="9" max="9" width="8" style="480"/>
    <col min="10" max="10" width="15.28515625" style="480" customWidth="1"/>
    <col min="11" max="256" width="8" style="480"/>
    <col min="257" max="257" width="66.42578125" style="480" customWidth="1"/>
    <col min="258" max="258" width="20.42578125" style="480" customWidth="1"/>
    <col min="259" max="259" width="21.140625" style="480" customWidth="1"/>
    <col min="260" max="260" width="23.42578125" style="480" customWidth="1"/>
    <col min="261" max="261" width="28" style="480" customWidth="1"/>
    <col min="262" max="262" width="20.7109375" style="480" customWidth="1"/>
    <col min="263" max="263" width="16.85546875" style="480" customWidth="1"/>
    <col min="264" max="264" width="23.140625" style="480" bestFit="1" customWidth="1"/>
    <col min="265" max="265" width="8" style="480"/>
    <col min="266" max="266" width="15.28515625" style="480" customWidth="1"/>
    <col min="267" max="512" width="8" style="480"/>
    <col min="513" max="513" width="66.42578125" style="480" customWidth="1"/>
    <col min="514" max="514" width="20.42578125" style="480" customWidth="1"/>
    <col min="515" max="515" width="21.140625" style="480" customWidth="1"/>
    <col min="516" max="516" width="23.42578125" style="480" customWidth="1"/>
    <col min="517" max="517" width="28" style="480" customWidth="1"/>
    <col min="518" max="518" width="20.7109375" style="480" customWidth="1"/>
    <col min="519" max="519" width="16.85546875" style="480" customWidth="1"/>
    <col min="520" max="520" width="23.140625" style="480" bestFit="1" customWidth="1"/>
    <col min="521" max="521" width="8" style="480"/>
    <col min="522" max="522" width="15.28515625" style="480" customWidth="1"/>
    <col min="523" max="768" width="8" style="480"/>
    <col min="769" max="769" width="66.42578125" style="480" customWidth="1"/>
    <col min="770" max="770" width="20.42578125" style="480" customWidth="1"/>
    <col min="771" max="771" width="21.140625" style="480" customWidth="1"/>
    <col min="772" max="772" width="23.42578125" style="480" customWidth="1"/>
    <col min="773" max="773" width="28" style="480" customWidth="1"/>
    <col min="774" max="774" width="20.7109375" style="480" customWidth="1"/>
    <col min="775" max="775" width="16.85546875" style="480" customWidth="1"/>
    <col min="776" max="776" width="23.140625" style="480" bestFit="1" customWidth="1"/>
    <col min="777" max="777" width="8" style="480"/>
    <col min="778" max="778" width="15.28515625" style="480" customWidth="1"/>
    <col min="779" max="1024" width="8" style="480"/>
    <col min="1025" max="1025" width="66.42578125" style="480" customWidth="1"/>
    <col min="1026" max="1026" width="20.42578125" style="480" customWidth="1"/>
    <col min="1027" max="1027" width="21.140625" style="480" customWidth="1"/>
    <col min="1028" max="1028" width="23.42578125" style="480" customWidth="1"/>
    <col min="1029" max="1029" width="28" style="480" customWidth="1"/>
    <col min="1030" max="1030" width="20.7109375" style="480" customWidth="1"/>
    <col min="1031" max="1031" width="16.85546875" style="480" customWidth="1"/>
    <col min="1032" max="1032" width="23.140625" style="480" bestFit="1" customWidth="1"/>
    <col min="1033" max="1033" width="8" style="480"/>
    <col min="1034" max="1034" width="15.28515625" style="480" customWidth="1"/>
    <col min="1035" max="1280" width="8" style="480"/>
    <col min="1281" max="1281" width="66.42578125" style="480" customWidth="1"/>
    <col min="1282" max="1282" width="20.42578125" style="480" customWidth="1"/>
    <col min="1283" max="1283" width="21.140625" style="480" customWidth="1"/>
    <col min="1284" max="1284" width="23.42578125" style="480" customWidth="1"/>
    <col min="1285" max="1285" width="28" style="480" customWidth="1"/>
    <col min="1286" max="1286" width="20.7109375" style="480" customWidth="1"/>
    <col min="1287" max="1287" width="16.85546875" style="480" customWidth="1"/>
    <col min="1288" max="1288" width="23.140625" style="480" bestFit="1" customWidth="1"/>
    <col min="1289" max="1289" width="8" style="480"/>
    <col min="1290" max="1290" width="15.28515625" style="480" customWidth="1"/>
    <col min="1291" max="1536" width="8" style="480"/>
    <col min="1537" max="1537" width="66.42578125" style="480" customWidth="1"/>
    <col min="1538" max="1538" width="20.42578125" style="480" customWidth="1"/>
    <col min="1539" max="1539" width="21.140625" style="480" customWidth="1"/>
    <col min="1540" max="1540" width="23.42578125" style="480" customWidth="1"/>
    <col min="1541" max="1541" width="28" style="480" customWidth="1"/>
    <col min="1542" max="1542" width="20.7109375" style="480" customWidth="1"/>
    <col min="1543" max="1543" width="16.85546875" style="480" customWidth="1"/>
    <col min="1544" max="1544" width="23.140625" style="480" bestFit="1" customWidth="1"/>
    <col min="1545" max="1545" width="8" style="480"/>
    <col min="1546" max="1546" width="15.28515625" style="480" customWidth="1"/>
    <col min="1547" max="1792" width="8" style="480"/>
    <col min="1793" max="1793" width="66.42578125" style="480" customWidth="1"/>
    <col min="1794" max="1794" width="20.42578125" style="480" customWidth="1"/>
    <col min="1795" max="1795" width="21.140625" style="480" customWidth="1"/>
    <col min="1796" max="1796" width="23.42578125" style="480" customWidth="1"/>
    <col min="1797" max="1797" width="28" style="480" customWidth="1"/>
    <col min="1798" max="1798" width="20.7109375" style="480" customWidth="1"/>
    <col min="1799" max="1799" width="16.85546875" style="480" customWidth="1"/>
    <col min="1800" max="1800" width="23.140625" style="480" bestFit="1" customWidth="1"/>
    <col min="1801" max="1801" width="8" style="480"/>
    <col min="1802" max="1802" width="15.28515625" style="480" customWidth="1"/>
    <col min="1803" max="2048" width="8" style="480"/>
    <col min="2049" max="2049" width="66.42578125" style="480" customWidth="1"/>
    <col min="2050" max="2050" width="20.42578125" style="480" customWidth="1"/>
    <col min="2051" max="2051" width="21.140625" style="480" customWidth="1"/>
    <col min="2052" max="2052" width="23.42578125" style="480" customWidth="1"/>
    <col min="2053" max="2053" width="28" style="480" customWidth="1"/>
    <col min="2054" max="2054" width="20.7109375" style="480" customWidth="1"/>
    <col min="2055" max="2055" width="16.85546875" style="480" customWidth="1"/>
    <col min="2056" max="2056" width="23.140625" style="480" bestFit="1" customWidth="1"/>
    <col min="2057" max="2057" width="8" style="480"/>
    <col min="2058" max="2058" width="15.28515625" style="480" customWidth="1"/>
    <col min="2059" max="2304" width="8" style="480"/>
    <col min="2305" max="2305" width="66.42578125" style="480" customWidth="1"/>
    <col min="2306" max="2306" width="20.42578125" style="480" customWidth="1"/>
    <col min="2307" max="2307" width="21.140625" style="480" customWidth="1"/>
    <col min="2308" max="2308" width="23.42578125" style="480" customWidth="1"/>
    <col min="2309" max="2309" width="28" style="480" customWidth="1"/>
    <col min="2310" max="2310" width="20.7109375" style="480" customWidth="1"/>
    <col min="2311" max="2311" width="16.85546875" style="480" customWidth="1"/>
    <col min="2312" max="2312" width="23.140625" style="480" bestFit="1" customWidth="1"/>
    <col min="2313" max="2313" width="8" style="480"/>
    <col min="2314" max="2314" width="15.28515625" style="480" customWidth="1"/>
    <col min="2315" max="2560" width="8" style="480"/>
    <col min="2561" max="2561" width="66.42578125" style="480" customWidth="1"/>
    <col min="2562" max="2562" width="20.42578125" style="480" customWidth="1"/>
    <col min="2563" max="2563" width="21.140625" style="480" customWidth="1"/>
    <col min="2564" max="2564" width="23.42578125" style="480" customWidth="1"/>
    <col min="2565" max="2565" width="28" style="480" customWidth="1"/>
    <col min="2566" max="2566" width="20.7109375" style="480" customWidth="1"/>
    <col min="2567" max="2567" width="16.85546875" style="480" customWidth="1"/>
    <col min="2568" max="2568" width="23.140625" style="480" bestFit="1" customWidth="1"/>
    <col min="2569" max="2569" width="8" style="480"/>
    <col min="2570" max="2570" width="15.28515625" style="480" customWidth="1"/>
    <col min="2571" max="2816" width="8" style="480"/>
    <col min="2817" max="2817" width="66.42578125" style="480" customWidth="1"/>
    <col min="2818" max="2818" width="20.42578125" style="480" customWidth="1"/>
    <col min="2819" max="2819" width="21.140625" style="480" customWidth="1"/>
    <col min="2820" max="2820" width="23.42578125" style="480" customWidth="1"/>
    <col min="2821" max="2821" width="28" style="480" customWidth="1"/>
    <col min="2822" max="2822" width="20.7109375" style="480" customWidth="1"/>
    <col min="2823" max="2823" width="16.85546875" style="480" customWidth="1"/>
    <col min="2824" max="2824" width="23.140625" style="480" bestFit="1" customWidth="1"/>
    <col min="2825" max="2825" width="8" style="480"/>
    <col min="2826" max="2826" width="15.28515625" style="480" customWidth="1"/>
    <col min="2827" max="3072" width="8" style="480"/>
    <col min="3073" max="3073" width="66.42578125" style="480" customWidth="1"/>
    <col min="3074" max="3074" width="20.42578125" style="480" customWidth="1"/>
    <col min="3075" max="3075" width="21.140625" style="480" customWidth="1"/>
    <col min="3076" max="3076" width="23.42578125" style="480" customWidth="1"/>
    <col min="3077" max="3077" width="28" style="480" customWidth="1"/>
    <col min="3078" max="3078" width="20.7109375" style="480" customWidth="1"/>
    <col min="3079" max="3079" width="16.85546875" style="480" customWidth="1"/>
    <col min="3080" max="3080" width="23.140625" style="480" bestFit="1" customWidth="1"/>
    <col min="3081" max="3081" width="8" style="480"/>
    <col min="3082" max="3082" width="15.28515625" style="480" customWidth="1"/>
    <col min="3083" max="3328" width="8" style="480"/>
    <col min="3329" max="3329" width="66.42578125" style="480" customWidth="1"/>
    <col min="3330" max="3330" width="20.42578125" style="480" customWidth="1"/>
    <col min="3331" max="3331" width="21.140625" style="480" customWidth="1"/>
    <col min="3332" max="3332" width="23.42578125" style="480" customWidth="1"/>
    <col min="3333" max="3333" width="28" style="480" customWidth="1"/>
    <col min="3334" max="3334" width="20.7109375" style="480" customWidth="1"/>
    <col min="3335" max="3335" width="16.85546875" style="480" customWidth="1"/>
    <col min="3336" max="3336" width="23.140625" style="480" bestFit="1" customWidth="1"/>
    <col min="3337" max="3337" width="8" style="480"/>
    <col min="3338" max="3338" width="15.28515625" style="480" customWidth="1"/>
    <col min="3339" max="3584" width="8" style="480"/>
    <col min="3585" max="3585" width="66.42578125" style="480" customWidth="1"/>
    <col min="3586" max="3586" width="20.42578125" style="480" customWidth="1"/>
    <col min="3587" max="3587" width="21.140625" style="480" customWidth="1"/>
    <col min="3588" max="3588" width="23.42578125" style="480" customWidth="1"/>
    <col min="3589" max="3589" width="28" style="480" customWidth="1"/>
    <col min="3590" max="3590" width="20.7109375" style="480" customWidth="1"/>
    <col min="3591" max="3591" width="16.85546875" style="480" customWidth="1"/>
    <col min="3592" max="3592" width="23.140625" style="480" bestFit="1" customWidth="1"/>
    <col min="3593" max="3593" width="8" style="480"/>
    <col min="3594" max="3594" width="15.28515625" style="480" customWidth="1"/>
    <col min="3595" max="3840" width="8" style="480"/>
    <col min="3841" max="3841" width="66.42578125" style="480" customWidth="1"/>
    <col min="3842" max="3842" width="20.42578125" style="480" customWidth="1"/>
    <col min="3843" max="3843" width="21.140625" style="480" customWidth="1"/>
    <col min="3844" max="3844" width="23.42578125" style="480" customWidth="1"/>
    <col min="3845" max="3845" width="28" style="480" customWidth="1"/>
    <col min="3846" max="3846" width="20.7109375" style="480" customWidth="1"/>
    <col min="3847" max="3847" width="16.85546875" style="480" customWidth="1"/>
    <col min="3848" max="3848" width="23.140625" style="480" bestFit="1" customWidth="1"/>
    <col min="3849" max="3849" width="8" style="480"/>
    <col min="3850" max="3850" width="15.28515625" style="480" customWidth="1"/>
    <col min="3851" max="4096" width="8" style="480"/>
    <col min="4097" max="4097" width="66.42578125" style="480" customWidth="1"/>
    <col min="4098" max="4098" width="20.42578125" style="480" customWidth="1"/>
    <col min="4099" max="4099" width="21.140625" style="480" customWidth="1"/>
    <col min="4100" max="4100" width="23.42578125" style="480" customWidth="1"/>
    <col min="4101" max="4101" width="28" style="480" customWidth="1"/>
    <col min="4102" max="4102" width="20.7109375" style="480" customWidth="1"/>
    <col min="4103" max="4103" width="16.85546875" style="480" customWidth="1"/>
    <col min="4104" max="4104" width="23.140625" style="480" bestFit="1" customWidth="1"/>
    <col min="4105" max="4105" width="8" style="480"/>
    <col min="4106" max="4106" width="15.28515625" style="480" customWidth="1"/>
    <col min="4107" max="4352" width="8" style="480"/>
    <col min="4353" max="4353" width="66.42578125" style="480" customWidth="1"/>
    <col min="4354" max="4354" width="20.42578125" style="480" customWidth="1"/>
    <col min="4355" max="4355" width="21.140625" style="480" customWidth="1"/>
    <col min="4356" max="4356" width="23.42578125" style="480" customWidth="1"/>
    <col min="4357" max="4357" width="28" style="480" customWidth="1"/>
    <col min="4358" max="4358" width="20.7109375" style="480" customWidth="1"/>
    <col min="4359" max="4359" width="16.85546875" style="480" customWidth="1"/>
    <col min="4360" max="4360" width="23.140625" style="480" bestFit="1" customWidth="1"/>
    <col min="4361" max="4361" width="8" style="480"/>
    <col min="4362" max="4362" width="15.28515625" style="480" customWidth="1"/>
    <col min="4363" max="4608" width="8" style="480"/>
    <col min="4609" max="4609" width="66.42578125" style="480" customWidth="1"/>
    <col min="4610" max="4610" width="20.42578125" style="480" customWidth="1"/>
    <col min="4611" max="4611" width="21.140625" style="480" customWidth="1"/>
    <col min="4612" max="4612" width="23.42578125" style="480" customWidth="1"/>
    <col min="4613" max="4613" width="28" style="480" customWidth="1"/>
    <col min="4614" max="4614" width="20.7109375" style="480" customWidth="1"/>
    <col min="4615" max="4615" width="16.85546875" style="480" customWidth="1"/>
    <col min="4616" max="4616" width="23.140625" style="480" bestFit="1" customWidth="1"/>
    <col min="4617" max="4617" width="8" style="480"/>
    <col min="4618" max="4618" width="15.28515625" style="480" customWidth="1"/>
    <col min="4619" max="4864" width="8" style="480"/>
    <col min="4865" max="4865" width="66.42578125" style="480" customWidth="1"/>
    <col min="4866" max="4866" width="20.42578125" style="480" customWidth="1"/>
    <col min="4867" max="4867" width="21.140625" style="480" customWidth="1"/>
    <col min="4868" max="4868" width="23.42578125" style="480" customWidth="1"/>
    <col min="4869" max="4869" width="28" style="480" customWidth="1"/>
    <col min="4870" max="4870" width="20.7109375" style="480" customWidth="1"/>
    <col min="4871" max="4871" width="16.85546875" style="480" customWidth="1"/>
    <col min="4872" max="4872" width="23.140625" style="480" bestFit="1" customWidth="1"/>
    <col min="4873" max="4873" width="8" style="480"/>
    <col min="4874" max="4874" width="15.28515625" style="480" customWidth="1"/>
    <col min="4875" max="5120" width="8" style="480"/>
    <col min="5121" max="5121" width="66.42578125" style="480" customWidth="1"/>
    <col min="5122" max="5122" width="20.42578125" style="480" customWidth="1"/>
    <col min="5123" max="5123" width="21.140625" style="480" customWidth="1"/>
    <col min="5124" max="5124" width="23.42578125" style="480" customWidth="1"/>
    <col min="5125" max="5125" width="28" style="480" customWidth="1"/>
    <col min="5126" max="5126" width="20.7109375" style="480" customWidth="1"/>
    <col min="5127" max="5127" width="16.85546875" style="480" customWidth="1"/>
    <col min="5128" max="5128" width="23.140625" style="480" bestFit="1" customWidth="1"/>
    <col min="5129" max="5129" width="8" style="480"/>
    <col min="5130" max="5130" width="15.28515625" style="480" customWidth="1"/>
    <col min="5131" max="5376" width="8" style="480"/>
    <col min="5377" max="5377" width="66.42578125" style="480" customWidth="1"/>
    <col min="5378" max="5378" width="20.42578125" style="480" customWidth="1"/>
    <col min="5379" max="5379" width="21.140625" style="480" customWidth="1"/>
    <col min="5380" max="5380" width="23.42578125" style="480" customWidth="1"/>
    <col min="5381" max="5381" width="28" style="480" customWidth="1"/>
    <col min="5382" max="5382" width="20.7109375" style="480" customWidth="1"/>
    <col min="5383" max="5383" width="16.85546875" style="480" customWidth="1"/>
    <col min="5384" max="5384" width="23.140625" style="480" bestFit="1" customWidth="1"/>
    <col min="5385" max="5385" width="8" style="480"/>
    <col min="5386" max="5386" width="15.28515625" style="480" customWidth="1"/>
    <col min="5387" max="5632" width="8" style="480"/>
    <col min="5633" max="5633" width="66.42578125" style="480" customWidth="1"/>
    <col min="5634" max="5634" width="20.42578125" style="480" customWidth="1"/>
    <col min="5635" max="5635" width="21.140625" style="480" customWidth="1"/>
    <col min="5636" max="5636" width="23.42578125" style="480" customWidth="1"/>
    <col min="5637" max="5637" width="28" style="480" customWidth="1"/>
    <col min="5638" max="5638" width="20.7109375" style="480" customWidth="1"/>
    <col min="5639" max="5639" width="16.85546875" style="480" customWidth="1"/>
    <col min="5640" max="5640" width="23.140625" style="480" bestFit="1" customWidth="1"/>
    <col min="5641" max="5641" width="8" style="480"/>
    <col min="5642" max="5642" width="15.28515625" style="480" customWidth="1"/>
    <col min="5643" max="5888" width="8" style="480"/>
    <col min="5889" max="5889" width="66.42578125" style="480" customWidth="1"/>
    <col min="5890" max="5890" width="20.42578125" style="480" customWidth="1"/>
    <col min="5891" max="5891" width="21.140625" style="480" customWidth="1"/>
    <col min="5892" max="5892" width="23.42578125" style="480" customWidth="1"/>
    <col min="5893" max="5893" width="28" style="480" customWidth="1"/>
    <col min="5894" max="5894" width="20.7109375" style="480" customWidth="1"/>
    <col min="5895" max="5895" width="16.85546875" style="480" customWidth="1"/>
    <col min="5896" max="5896" width="23.140625" style="480" bestFit="1" customWidth="1"/>
    <col min="5897" max="5897" width="8" style="480"/>
    <col min="5898" max="5898" width="15.28515625" style="480" customWidth="1"/>
    <col min="5899" max="6144" width="8" style="480"/>
    <col min="6145" max="6145" width="66.42578125" style="480" customWidth="1"/>
    <col min="6146" max="6146" width="20.42578125" style="480" customWidth="1"/>
    <col min="6147" max="6147" width="21.140625" style="480" customWidth="1"/>
    <col min="6148" max="6148" width="23.42578125" style="480" customWidth="1"/>
    <col min="6149" max="6149" width="28" style="480" customWidth="1"/>
    <col min="6150" max="6150" width="20.7109375" style="480" customWidth="1"/>
    <col min="6151" max="6151" width="16.85546875" style="480" customWidth="1"/>
    <col min="6152" max="6152" width="23.140625" style="480" bestFit="1" customWidth="1"/>
    <col min="6153" max="6153" width="8" style="480"/>
    <col min="6154" max="6154" width="15.28515625" style="480" customWidth="1"/>
    <col min="6155" max="6400" width="8" style="480"/>
    <col min="6401" max="6401" width="66.42578125" style="480" customWidth="1"/>
    <col min="6402" max="6402" width="20.42578125" style="480" customWidth="1"/>
    <col min="6403" max="6403" width="21.140625" style="480" customWidth="1"/>
    <col min="6404" max="6404" width="23.42578125" style="480" customWidth="1"/>
    <col min="6405" max="6405" width="28" style="480" customWidth="1"/>
    <col min="6406" max="6406" width="20.7109375" style="480" customWidth="1"/>
    <col min="6407" max="6407" width="16.85546875" style="480" customWidth="1"/>
    <col min="6408" max="6408" width="23.140625" style="480" bestFit="1" customWidth="1"/>
    <col min="6409" max="6409" width="8" style="480"/>
    <col min="6410" max="6410" width="15.28515625" style="480" customWidth="1"/>
    <col min="6411" max="6656" width="8" style="480"/>
    <col min="6657" max="6657" width="66.42578125" style="480" customWidth="1"/>
    <col min="6658" max="6658" width="20.42578125" style="480" customWidth="1"/>
    <col min="6659" max="6659" width="21.140625" style="480" customWidth="1"/>
    <col min="6660" max="6660" width="23.42578125" style="480" customWidth="1"/>
    <col min="6661" max="6661" width="28" style="480" customWidth="1"/>
    <col min="6662" max="6662" width="20.7109375" style="480" customWidth="1"/>
    <col min="6663" max="6663" width="16.85546875" style="480" customWidth="1"/>
    <col min="6664" max="6664" width="23.140625" style="480" bestFit="1" customWidth="1"/>
    <col min="6665" max="6665" width="8" style="480"/>
    <col min="6666" max="6666" width="15.28515625" style="480" customWidth="1"/>
    <col min="6667" max="6912" width="8" style="480"/>
    <col min="6913" max="6913" width="66.42578125" style="480" customWidth="1"/>
    <col min="6914" max="6914" width="20.42578125" style="480" customWidth="1"/>
    <col min="6915" max="6915" width="21.140625" style="480" customWidth="1"/>
    <col min="6916" max="6916" width="23.42578125" style="480" customWidth="1"/>
    <col min="6917" max="6917" width="28" style="480" customWidth="1"/>
    <col min="6918" max="6918" width="20.7109375" style="480" customWidth="1"/>
    <col min="6919" max="6919" width="16.85546875" style="480" customWidth="1"/>
    <col min="6920" max="6920" width="23.140625" style="480" bestFit="1" customWidth="1"/>
    <col min="6921" max="6921" width="8" style="480"/>
    <col min="6922" max="6922" width="15.28515625" style="480" customWidth="1"/>
    <col min="6923" max="7168" width="8" style="480"/>
    <col min="7169" max="7169" width="66.42578125" style="480" customWidth="1"/>
    <col min="7170" max="7170" width="20.42578125" style="480" customWidth="1"/>
    <col min="7171" max="7171" width="21.140625" style="480" customWidth="1"/>
    <col min="7172" max="7172" width="23.42578125" style="480" customWidth="1"/>
    <col min="7173" max="7173" width="28" style="480" customWidth="1"/>
    <col min="7174" max="7174" width="20.7109375" style="480" customWidth="1"/>
    <col min="7175" max="7175" width="16.85546875" style="480" customWidth="1"/>
    <col min="7176" max="7176" width="23.140625" style="480" bestFit="1" customWidth="1"/>
    <col min="7177" max="7177" width="8" style="480"/>
    <col min="7178" max="7178" width="15.28515625" style="480" customWidth="1"/>
    <col min="7179" max="7424" width="8" style="480"/>
    <col min="7425" max="7425" width="66.42578125" style="480" customWidth="1"/>
    <col min="7426" max="7426" width="20.42578125" style="480" customWidth="1"/>
    <col min="7427" max="7427" width="21.140625" style="480" customWidth="1"/>
    <col min="7428" max="7428" width="23.42578125" style="480" customWidth="1"/>
    <col min="7429" max="7429" width="28" style="480" customWidth="1"/>
    <col min="7430" max="7430" width="20.7109375" style="480" customWidth="1"/>
    <col min="7431" max="7431" width="16.85546875" style="480" customWidth="1"/>
    <col min="7432" max="7432" width="23.140625" style="480" bestFit="1" customWidth="1"/>
    <col min="7433" max="7433" width="8" style="480"/>
    <col min="7434" max="7434" width="15.28515625" style="480" customWidth="1"/>
    <col min="7435" max="7680" width="8" style="480"/>
    <col min="7681" max="7681" width="66.42578125" style="480" customWidth="1"/>
    <col min="7682" max="7682" width="20.42578125" style="480" customWidth="1"/>
    <col min="7683" max="7683" width="21.140625" style="480" customWidth="1"/>
    <col min="7684" max="7684" width="23.42578125" style="480" customWidth="1"/>
    <col min="7685" max="7685" width="28" style="480" customWidth="1"/>
    <col min="7686" max="7686" width="20.7109375" style="480" customWidth="1"/>
    <col min="7687" max="7687" width="16.85546875" style="480" customWidth="1"/>
    <col min="7688" max="7688" width="23.140625" style="480" bestFit="1" customWidth="1"/>
    <col min="7689" max="7689" width="8" style="480"/>
    <col min="7690" max="7690" width="15.28515625" style="480" customWidth="1"/>
    <col min="7691" max="7936" width="8" style="480"/>
    <col min="7937" max="7937" width="66.42578125" style="480" customWidth="1"/>
    <col min="7938" max="7938" width="20.42578125" style="480" customWidth="1"/>
    <col min="7939" max="7939" width="21.140625" style="480" customWidth="1"/>
    <col min="7940" max="7940" width="23.42578125" style="480" customWidth="1"/>
    <col min="7941" max="7941" width="28" style="480" customWidth="1"/>
    <col min="7942" max="7942" width="20.7109375" style="480" customWidth="1"/>
    <col min="7943" max="7943" width="16.85546875" style="480" customWidth="1"/>
    <col min="7944" max="7944" width="23.140625" style="480" bestFit="1" customWidth="1"/>
    <col min="7945" max="7945" width="8" style="480"/>
    <col min="7946" max="7946" width="15.28515625" style="480" customWidth="1"/>
    <col min="7947" max="8192" width="8" style="480"/>
    <col min="8193" max="8193" width="66.42578125" style="480" customWidth="1"/>
    <col min="8194" max="8194" width="20.42578125" style="480" customWidth="1"/>
    <col min="8195" max="8195" width="21.140625" style="480" customWidth="1"/>
    <col min="8196" max="8196" width="23.42578125" style="480" customWidth="1"/>
    <col min="8197" max="8197" width="28" style="480" customWidth="1"/>
    <col min="8198" max="8198" width="20.7109375" style="480" customWidth="1"/>
    <col min="8199" max="8199" width="16.85546875" style="480" customWidth="1"/>
    <col min="8200" max="8200" width="23.140625" style="480" bestFit="1" customWidth="1"/>
    <col min="8201" max="8201" width="8" style="480"/>
    <col min="8202" max="8202" width="15.28515625" style="480" customWidth="1"/>
    <col min="8203" max="8448" width="8" style="480"/>
    <col min="8449" max="8449" width="66.42578125" style="480" customWidth="1"/>
    <col min="8450" max="8450" width="20.42578125" style="480" customWidth="1"/>
    <col min="8451" max="8451" width="21.140625" style="480" customWidth="1"/>
    <col min="8452" max="8452" width="23.42578125" style="480" customWidth="1"/>
    <col min="8453" max="8453" width="28" style="480" customWidth="1"/>
    <col min="8454" max="8454" width="20.7109375" style="480" customWidth="1"/>
    <col min="8455" max="8455" width="16.85546875" style="480" customWidth="1"/>
    <col min="8456" max="8456" width="23.140625" style="480" bestFit="1" customWidth="1"/>
    <col min="8457" max="8457" width="8" style="480"/>
    <col min="8458" max="8458" width="15.28515625" style="480" customWidth="1"/>
    <col min="8459" max="8704" width="8" style="480"/>
    <col min="8705" max="8705" width="66.42578125" style="480" customWidth="1"/>
    <col min="8706" max="8706" width="20.42578125" style="480" customWidth="1"/>
    <col min="8707" max="8707" width="21.140625" style="480" customWidth="1"/>
    <col min="8708" max="8708" width="23.42578125" style="480" customWidth="1"/>
    <col min="8709" max="8709" width="28" style="480" customWidth="1"/>
    <col min="8710" max="8710" width="20.7109375" style="480" customWidth="1"/>
    <col min="8711" max="8711" width="16.85546875" style="480" customWidth="1"/>
    <col min="8712" max="8712" width="23.140625" style="480" bestFit="1" customWidth="1"/>
    <col min="8713" max="8713" width="8" style="480"/>
    <col min="8714" max="8714" width="15.28515625" style="480" customWidth="1"/>
    <col min="8715" max="8960" width="8" style="480"/>
    <col min="8961" max="8961" width="66.42578125" style="480" customWidth="1"/>
    <col min="8962" max="8962" width="20.42578125" style="480" customWidth="1"/>
    <col min="8963" max="8963" width="21.140625" style="480" customWidth="1"/>
    <col min="8964" max="8964" width="23.42578125" style="480" customWidth="1"/>
    <col min="8965" max="8965" width="28" style="480" customWidth="1"/>
    <col min="8966" max="8966" width="20.7109375" style="480" customWidth="1"/>
    <col min="8967" max="8967" width="16.85546875" style="480" customWidth="1"/>
    <col min="8968" max="8968" width="23.140625" style="480" bestFit="1" customWidth="1"/>
    <col min="8969" max="8969" width="8" style="480"/>
    <col min="8970" max="8970" width="15.28515625" style="480" customWidth="1"/>
    <col min="8971" max="9216" width="8" style="480"/>
    <col min="9217" max="9217" width="66.42578125" style="480" customWidth="1"/>
    <col min="9218" max="9218" width="20.42578125" style="480" customWidth="1"/>
    <col min="9219" max="9219" width="21.140625" style="480" customWidth="1"/>
    <col min="9220" max="9220" width="23.42578125" style="480" customWidth="1"/>
    <col min="9221" max="9221" width="28" style="480" customWidth="1"/>
    <col min="9222" max="9222" width="20.7109375" style="480" customWidth="1"/>
    <col min="9223" max="9223" width="16.85546875" style="480" customWidth="1"/>
    <col min="9224" max="9224" width="23.140625" style="480" bestFit="1" customWidth="1"/>
    <col min="9225" max="9225" width="8" style="480"/>
    <col min="9226" max="9226" width="15.28515625" style="480" customWidth="1"/>
    <col min="9227" max="9472" width="8" style="480"/>
    <col min="9473" max="9473" width="66.42578125" style="480" customWidth="1"/>
    <col min="9474" max="9474" width="20.42578125" style="480" customWidth="1"/>
    <col min="9475" max="9475" width="21.140625" style="480" customWidth="1"/>
    <col min="9476" max="9476" width="23.42578125" style="480" customWidth="1"/>
    <col min="9477" max="9477" width="28" style="480" customWidth="1"/>
    <col min="9478" max="9478" width="20.7109375" style="480" customWidth="1"/>
    <col min="9479" max="9479" width="16.85546875" style="480" customWidth="1"/>
    <col min="9480" max="9480" width="23.140625" style="480" bestFit="1" customWidth="1"/>
    <col min="9481" max="9481" width="8" style="480"/>
    <col min="9482" max="9482" width="15.28515625" style="480" customWidth="1"/>
    <col min="9483" max="9728" width="8" style="480"/>
    <col min="9729" max="9729" width="66.42578125" style="480" customWidth="1"/>
    <col min="9730" max="9730" width="20.42578125" style="480" customWidth="1"/>
    <col min="9731" max="9731" width="21.140625" style="480" customWidth="1"/>
    <col min="9732" max="9732" width="23.42578125" style="480" customWidth="1"/>
    <col min="9733" max="9733" width="28" style="480" customWidth="1"/>
    <col min="9734" max="9734" width="20.7109375" style="480" customWidth="1"/>
    <col min="9735" max="9735" width="16.85546875" style="480" customWidth="1"/>
    <col min="9736" max="9736" width="23.140625" style="480" bestFit="1" customWidth="1"/>
    <col min="9737" max="9737" width="8" style="480"/>
    <col min="9738" max="9738" width="15.28515625" style="480" customWidth="1"/>
    <col min="9739" max="9984" width="8" style="480"/>
    <col min="9985" max="9985" width="66.42578125" style="480" customWidth="1"/>
    <col min="9986" max="9986" width="20.42578125" style="480" customWidth="1"/>
    <col min="9987" max="9987" width="21.140625" style="480" customWidth="1"/>
    <col min="9988" max="9988" width="23.42578125" style="480" customWidth="1"/>
    <col min="9989" max="9989" width="28" style="480" customWidth="1"/>
    <col min="9990" max="9990" width="20.7109375" style="480" customWidth="1"/>
    <col min="9991" max="9991" width="16.85546875" style="480" customWidth="1"/>
    <col min="9992" max="9992" width="23.140625" style="480" bestFit="1" customWidth="1"/>
    <col min="9993" max="9993" width="8" style="480"/>
    <col min="9994" max="9994" width="15.28515625" style="480" customWidth="1"/>
    <col min="9995" max="10240" width="8" style="480"/>
    <col min="10241" max="10241" width="66.42578125" style="480" customWidth="1"/>
    <col min="10242" max="10242" width="20.42578125" style="480" customWidth="1"/>
    <col min="10243" max="10243" width="21.140625" style="480" customWidth="1"/>
    <col min="10244" max="10244" width="23.42578125" style="480" customWidth="1"/>
    <col min="10245" max="10245" width="28" style="480" customWidth="1"/>
    <col min="10246" max="10246" width="20.7109375" style="480" customWidth="1"/>
    <col min="10247" max="10247" width="16.85546875" style="480" customWidth="1"/>
    <col min="10248" max="10248" width="23.140625" style="480" bestFit="1" customWidth="1"/>
    <col min="10249" max="10249" width="8" style="480"/>
    <col min="10250" max="10250" width="15.28515625" style="480" customWidth="1"/>
    <col min="10251" max="10496" width="8" style="480"/>
    <col min="10497" max="10497" width="66.42578125" style="480" customWidth="1"/>
    <col min="10498" max="10498" width="20.42578125" style="480" customWidth="1"/>
    <col min="10499" max="10499" width="21.140625" style="480" customWidth="1"/>
    <col min="10500" max="10500" width="23.42578125" style="480" customWidth="1"/>
    <col min="10501" max="10501" width="28" style="480" customWidth="1"/>
    <col min="10502" max="10502" width="20.7109375" style="480" customWidth="1"/>
    <col min="10503" max="10503" width="16.85546875" style="480" customWidth="1"/>
    <col min="10504" max="10504" width="23.140625" style="480" bestFit="1" customWidth="1"/>
    <col min="10505" max="10505" width="8" style="480"/>
    <col min="10506" max="10506" width="15.28515625" style="480" customWidth="1"/>
    <col min="10507" max="10752" width="8" style="480"/>
    <col min="10753" max="10753" width="66.42578125" style="480" customWidth="1"/>
    <col min="10754" max="10754" width="20.42578125" style="480" customWidth="1"/>
    <col min="10755" max="10755" width="21.140625" style="480" customWidth="1"/>
    <col min="10756" max="10756" width="23.42578125" style="480" customWidth="1"/>
    <col min="10757" max="10757" width="28" style="480" customWidth="1"/>
    <col min="10758" max="10758" width="20.7109375" style="480" customWidth="1"/>
    <col min="10759" max="10759" width="16.85546875" style="480" customWidth="1"/>
    <col min="10760" max="10760" width="23.140625" style="480" bestFit="1" customWidth="1"/>
    <col min="10761" max="10761" width="8" style="480"/>
    <col min="10762" max="10762" width="15.28515625" style="480" customWidth="1"/>
    <col min="10763" max="11008" width="8" style="480"/>
    <col min="11009" max="11009" width="66.42578125" style="480" customWidth="1"/>
    <col min="11010" max="11010" width="20.42578125" style="480" customWidth="1"/>
    <col min="11011" max="11011" width="21.140625" style="480" customWidth="1"/>
    <col min="11012" max="11012" width="23.42578125" style="480" customWidth="1"/>
    <col min="11013" max="11013" width="28" style="480" customWidth="1"/>
    <col min="11014" max="11014" width="20.7109375" style="480" customWidth="1"/>
    <col min="11015" max="11015" width="16.85546875" style="480" customWidth="1"/>
    <col min="11016" max="11016" width="23.140625" style="480" bestFit="1" customWidth="1"/>
    <col min="11017" max="11017" width="8" style="480"/>
    <col min="11018" max="11018" width="15.28515625" style="480" customWidth="1"/>
    <col min="11019" max="11264" width="8" style="480"/>
    <col min="11265" max="11265" width="66.42578125" style="480" customWidth="1"/>
    <col min="11266" max="11266" width="20.42578125" style="480" customWidth="1"/>
    <col min="11267" max="11267" width="21.140625" style="480" customWidth="1"/>
    <col min="11268" max="11268" width="23.42578125" style="480" customWidth="1"/>
    <col min="11269" max="11269" width="28" style="480" customWidth="1"/>
    <col min="11270" max="11270" width="20.7109375" style="480" customWidth="1"/>
    <col min="11271" max="11271" width="16.85546875" style="480" customWidth="1"/>
    <col min="11272" max="11272" width="23.140625" style="480" bestFit="1" customWidth="1"/>
    <col min="11273" max="11273" width="8" style="480"/>
    <col min="11274" max="11274" width="15.28515625" style="480" customWidth="1"/>
    <col min="11275" max="11520" width="8" style="480"/>
    <col min="11521" max="11521" width="66.42578125" style="480" customWidth="1"/>
    <col min="11522" max="11522" width="20.42578125" style="480" customWidth="1"/>
    <col min="11523" max="11523" width="21.140625" style="480" customWidth="1"/>
    <col min="11524" max="11524" width="23.42578125" style="480" customWidth="1"/>
    <col min="11525" max="11525" width="28" style="480" customWidth="1"/>
    <col min="11526" max="11526" width="20.7109375" style="480" customWidth="1"/>
    <col min="11527" max="11527" width="16.85546875" style="480" customWidth="1"/>
    <col min="11528" max="11528" width="23.140625" style="480" bestFit="1" customWidth="1"/>
    <col min="11529" max="11529" width="8" style="480"/>
    <col min="11530" max="11530" width="15.28515625" style="480" customWidth="1"/>
    <col min="11531" max="11776" width="8" style="480"/>
    <col min="11777" max="11777" width="66.42578125" style="480" customWidth="1"/>
    <col min="11778" max="11778" width="20.42578125" style="480" customWidth="1"/>
    <col min="11779" max="11779" width="21.140625" style="480" customWidth="1"/>
    <col min="11780" max="11780" width="23.42578125" style="480" customWidth="1"/>
    <col min="11781" max="11781" width="28" style="480" customWidth="1"/>
    <col min="11782" max="11782" width="20.7109375" style="480" customWidth="1"/>
    <col min="11783" max="11783" width="16.85546875" style="480" customWidth="1"/>
    <col min="11784" max="11784" width="23.140625" style="480" bestFit="1" customWidth="1"/>
    <col min="11785" max="11785" width="8" style="480"/>
    <col min="11786" max="11786" width="15.28515625" style="480" customWidth="1"/>
    <col min="11787" max="12032" width="8" style="480"/>
    <col min="12033" max="12033" width="66.42578125" style="480" customWidth="1"/>
    <col min="12034" max="12034" width="20.42578125" style="480" customWidth="1"/>
    <col min="12035" max="12035" width="21.140625" style="480" customWidth="1"/>
    <col min="12036" max="12036" width="23.42578125" style="480" customWidth="1"/>
    <col min="12037" max="12037" width="28" style="480" customWidth="1"/>
    <col min="12038" max="12038" width="20.7109375" style="480" customWidth="1"/>
    <col min="12039" max="12039" width="16.85546875" style="480" customWidth="1"/>
    <col min="12040" max="12040" width="23.140625" style="480" bestFit="1" customWidth="1"/>
    <col min="12041" max="12041" width="8" style="480"/>
    <col min="12042" max="12042" width="15.28515625" style="480" customWidth="1"/>
    <col min="12043" max="12288" width="8" style="480"/>
    <col min="12289" max="12289" width="66.42578125" style="480" customWidth="1"/>
    <col min="12290" max="12290" width="20.42578125" style="480" customWidth="1"/>
    <col min="12291" max="12291" width="21.140625" style="480" customWidth="1"/>
    <col min="12292" max="12292" width="23.42578125" style="480" customWidth="1"/>
    <col min="12293" max="12293" width="28" style="480" customWidth="1"/>
    <col min="12294" max="12294" width="20.7109375" style="480" customWidth="1"/>
    <col min="12295" max="12295" width="16.85546875" style="480" customWidth="1"/>
    <col min="12296" max="12296" width="23.140625" style="480" bestFit="1" customWidth="1"/>
    <col min="12297" max="12297" width="8" style="480"/>
    <col min="12298" max="12298" width="15.28515625" style="480" customWidth="1"/>
    <col min="12299" max="12544" width="8" style="480"/>
    <col min="12545" max="12545" width="66.42578125" style="480" customWidth="1"/>
    <col min="12546" max="12546" width="20.42578125" style="480" customWidth="1"/>
    <col min="12547" max="12547" width="21.140625" style="480" customWidth="1"/>
    <col min="12548" max="12548" width="23.42578125" style="480" customWidth="1"/>
    <col min="12549" max="12549" width="28" style="480" customWidth="1"/>
    <col min="12550" max="12550" width="20.7109375" style="480" customWidth="1"/>
    <col min="12551" max="12551" width="16.85546875" style="480" customWidth="1"/>
    <col min="12552" max="12552" width="23.140625" style="480" bestFit="1" customWidth="1"/>
    <col min="12553" max="12553" width="8" style="480"/>
    <col min="12554" max="12554" width="15.28515625" style="480" customWidth="1"/>
    <col min="12555" max="12800" width="8" style="480"/>
    <col min="12801" max="12801" width="66.42578125" style="480" customWidth="1"/>
    <col min="12802" max="12802" width="20.42578125" style="480" customWidth="1"/>
    <col min="12803" max="12803" width="21.140625" style="480" customWidth="1"/>
    <col min="12804" max="12804" width="23.42578125" style="480" customWidth="1"/>
    <col min="12805" max="12805" width="28" style="480" customWidth="1"/>
    <col min="12806" max="12806" width="20.7109375" style="480" customWidth="1"/>
    <col min="12807" max="12807" width="16.85546875" style="480" customWidth="1"/>
    <col min="12808" max="12808" width="23.140625" style="480" bestFit="1" customWidth="1"/>
    <col min="12809" max="12809" width="8" style="480"/>
    <col min="12810" max="12810" width="15.28515625" style="480" customWidth="1"/>
    <col min="12811" max="13056" width="8" style="480"/>
    <col min="13057" max="13057" width="66.42578125" style="480" customWidth="1"/>
    <col min="13058" max="13058" width="20.42578125" style="480" customWidth="1"/>
    <col min="13059" max="13059" width="21.140625" style="480" customWidth="1"/>
    <col min="13060" max="13060" width="23.42578125" style="480" customWidth="1"/>
    <col min="13061" max="13061" width="28" style="480" customWidth="1"/>
    <col min="13062" max="13062" width="20.7109375" style="480" customWidth="1"/>
    <col min="13063" max="13063" width="16.85546875" style="480" customWidth="1"/>
    <col min="13064" max="13064" width="23.140625" style="480" bestFit="1" customWidth="1"/>
    <col min="13065" max="13065" width="8" style="480"/>
    <col min="13066" max="13066" width="15.28515625" style="480" customWidth="1"/>
    <col min="13067" max="13312" width="8" style="480"/>
    <col min="13313" max="13313" width="66.42578125" style="480" customWidth="1"/>
    <col min="13314" max="13314" width="20.42578125" style="480" customWidth="1"/>
    <col min="13315" max="13315" width="21.140625" style="480" customWidth="1"/>
    <col min="13316" max="13316" width="23.42578125" style="480" customWidth="1"/>
    <col min="13317" max="13317" width="28" style="480" customWidth="1"/>
    <col min="13318" max="13318" width="20.7109375" style="480" customWidth="1"/>
    <col min="13319" max="13319" width="16.85546875" style="480" customWidth="1"/>
    <col min="13320" max="13320" width="23.140625" style="480" bestFit="1" customWidth="1"/>
    <col min="13321" max="13321" width="8" style="480"/>
    <col min="13322" max="13322" width="15.28515625" style="480" customWidth="1"/>
    <col min="13323" max="13568" width="8" style="480"/>
    <col min="13569" max="13569" width="66.42578125" style="480" customWidth="1"/>
    <col min="13570" max="13570" width="20.42578125" style="480" customWidth="1"/>
    <col min="13571" max="13571" width="21.140625" style="480" customWidth="1"/>
    <col min="13572" max="13572" width="23.42578125" style="480" customWidth="1"/>
    <col min="13573" max="13573" width="28" style="480" customWidth="1"/>
    <col min="13574" max="13574" width="20.7109375" style="480" customWidth="1"/>
    <col min="13575" max="13575" width="16.85546875" style="480" customWidth="1"/>
    <col min="13576" max="13576" width="23.140625" style="480" bestFit="1" customWidth="1"/>
    <col min="13577" max="13577" width="8" style="480"/>
    <col min="13578" max="13578" width="15.28515625" style="480" customWidth="1"/>
    <col min="13579" max="13824" width="8" style="480"/>
    <col min="13825" max="13825" width="66.42578125" style="480" customWidth="1"/>
    <col min="13826" max="13826" width="20.42578125" style="480" customWidth="1"/>
    <col min="13827" max="13827" width="21.140625" style="480" customWidth="1"/>
    <col min="13828" max="13828" width="23.42578125" style="480" customWidth="1"/>
    <col min="13829" max="13829" width="28" style="480" customWidth="1"/>
    <col min="13830" max="13830" width="20.7109375" style="480" customWidth="1"/>
    <col min="13831" max="13831" width="16.85546875" style="480" customWidth="1"/>
    <col min="13832" max="13832" width="23.140625" style="480" bestFit="1" customWidth="1"/>
    <col min="13833" max="13833" width="8" style="480"/>
    <col min="13834" max="13834" width="15.28515625" style="480" customWidth="1"/>
    <col min="13835" max="14080" width="8" style="480"/>
    <col min="14081" max="14081" width="66.42578125" style="480" customWidth="1"/>
    <col min="14082" max="14082" width="20.42578125" style="480" customWidth="1"/>
    <col min="14083" max="14083" width="21.140625" style="480" customWidth="1"/>
    <col min="14084" max="14084" width="23.42578125" style="480" customWidth="1"/>
    <col min="14085" max="14085" width="28" style="480" customWidth="1"/>
    <col min="14086" max="14086" width="20.7109375" style="480" customWidth="1"/>
    <col min="14087" max="14087" width="16.85546875" style="480" customWidth="1"/>
    <col min="14088" max="14088" width="23.140625" style="480" bestFit="1" customWidth="1"/>
    <col min="14089" max="14089" width="8" style="480"/>
    <col min="14090" max="14090" width="15.28515625" style="480" customWidth="1"/>
    <col min="14091" max="14336" width="8" style="480"/>
    <col min="14337" max="14337" width="66.42578125" style="480" customWidth="1"/>
    <col min="14338" max="14338" width="20.42578125" style="480" customWidth="1"/>
    <col min="14339" max="14339" width="21.140625" style="480" customWidth="1"/>
    <col min="14340" max="14340" width="23.42578125" style="480" customWidth="1"/>
    <col min="14341" max="14341" width="28" style="480" customWidth="1"/>
    <col min="14342" max="14342" width="20.7109375" style="480" customWidth="1"/>
    <col min="14343" max="14343" width="16.85546875" style="480" customWidth="1"/>
    <col min="14344" max="14344" width="23.140625" style="480" bestFit="1" customWidth="1"/>
    <col min="14345" max="14345" width="8" style="480"/>
    <col min="14346" max="14346" width="15.28515625" style="480" customWidth="1"/>
    <col min="14347" max="14592" width="8" style="480"/>
    <col min="14593" max="14593" width="66.42578125" style="480" customWidth="1"/>
    <col min="14594" max="14594" width="20.42578125" style="480" customWidth="1"/>
    <col min="14595" max="14595" width="21.140625" style="480" customWidth="1"/>
    <col min="14596" max="14596" width="23.42578125" style="480" customWidth="1"/>
    <col min="14597" max="14597" width="28" style="480" customWidth="1"/>
    <col min="14598" max="14598" width="20.7109375" style="480" customWidth="1"/>
    <col min="14599" max="14599" width="16.85546875" style="480" customWidth="1"/>
    <col min="14600" max="14600" width="23.140625" style="480" bestFit="1" customWidth="1"/>
    <col min="14601" max="14601" width="8" style="480"/>
    <col min="14602" max="14602" width="15.28515625" style="480" customWidth="1"/>
    <col min="14603" max="14848" width="8" style="480"/>
    <col min="14849" max="14849" width="66.42578125" style="480" customWidth="1"/>
    <col min="14850" max="14850" width="20.42578125" style="480" customWidth="1"/>
    <col min="14851" max="14851" width="21.140625" style="480" customWidth="1"/>
    <col min="14852" max="14852" width="23.42578125" style="480" customWidth="1"/>
    <col min="14853" max="14853" width="28" style="480" customWidth="1"/>
    <col min="14854" max="14854" width="20.7109375" style="480" customWidth="1"/>
    <col min="14855" max="14855" width="16.85546875" style="480" customWidth="1"/>
    <col min="14856" max="14856" width="23.140625" style="480" bestFit="1" customWidth="1"/>
    <col min="14857" max="14857" width="8" style="480"/>
    <col min="14858" max="14858" width="15.28515625" style="480" customWidth="1"/>
    <col min="14859" max="15104" width="8" style="480"/>
    <col min="15105" max="15105" width="66.42578125" style="480" customWidth="1"/>
    <col min="15106" max="15106" width="20.42578125" style="480" customWidth="1"/>
    <col min="15107" max="15107" width="21.140625" style="480" customWidth="1"/>
    <col min="15108" max="15108" width="23.42578125" style="480" customWidth="1"/>
    <col min="15109" max="15109" width="28" style="480" customWidth="1"/>
    <col min="15110" max="15110" width="20.7109375" style="480" customWidth="1"/>
    <col min="15111" max="15111" width="16.85546875" style="480" customWidth="1"/>
    <col min="15112" max="15112" width="23.140625" style="480" bestFit="1" customWidth="1"/>
    <col min="15113" max="15113" width="8" style="480"/>
    <col min="15114" max="15114" width="15.28515625" style="480" customWidth="1"/>
    <col min="15115" max="15360" width="8" style="480"/>
    <col min="15361" max="15361" width="66.42578125" style="480" customWidth="1"/>
    <col min="15362" max="15362" width="20.42578125" style="480" customWidth="1"/>
    <col min="15363" max="15363" width="21.140625" style="480" customWidth="1"/>
    <col min="15364" max="15364" width="23.42578125" style="480" customWidth="1"/>
    <col min="15365" max="15365" width="28" style="480" customWidth="1"/>
    <col min="15366" max="15366" width="20.7109375" style="480" customWidth="1"/>
    <col min="15367" max="15367" width="16.85546875" style="480" customWidth="1"/>
    <col min="15368" max="15368" width="23.140625" style="480" bestFit="1" customWidth="1"/>
    <col min="15369" max="15369" width="8" style="480"/>
    <col min="15370" max="15370" width="15.28515625" style="480" customWidth="1"/>
    <col min="15371" max="15616" width="8" style="480"/>
    <col min="15617" max="15617" width="66.42578125" style="480" customWidth="1"/>
    <col min="15618" max="15618" width="20.42578125" style="480" customWidth="1"/>
    <col min="15619" max="15619" width="21.140625" style="480" customWidth="1"/>
    <col min="15620" max="15620" width="23.42578125" style="480" customWidth="1"/>
    <col min="15621" max="15621" width="28" style="480" customWidth="1"/>
    <col min="15622" max="15622" width="20.7109375" style="480" customWidth="1"/>
    <col min="15623" max="15623" width="16.85546875" style="480" customWidth="1"/>
    <col min="15624" max="15624" width="23.140625" style="480" bestFit="1" customWidth="1"/>
    <col min="15625" max="15625" width="8" style="480"/>
    <col min="15626" max="15626" width="15.28515625" style="480" customWidth="1"/>
    <col min="15627" max="15872" width="8" style="480"/>
    <col min="15873" max="15873" width="66.42578125" style="480" customWidth="1"/>
    <col min="15874" max="15874" width="20.42578125" style="480" customWidth="1"/>
    <col min="15875" max="15875" width="21.140625" style="480" customWidth="1"/>
    <col min="15876" max="15876" width="23.42578125" style="480" customWidth="1"/>
    <col min="15877" max="15877" width="28" style="480" customWidth="1"/>
    <col min="15878" max="15878" width="20.7109375" style="480" customWidth="1"/>
    <col min="15879" max="15879" width="16.85546875" style="480" customWidth="1"/>
    <col min="15880" max="15880" width="23.140625" style="480" bestFit="1" customWidth="1"/>
    <col min="15881" max="15881" width="8" style="480"/>
    <col min="15882" max="15882" width="15.28515625" style="480" customWidth="1"/>
    <col min="15883" max="16128" width="8" style="480"/>
    <col min="16129" max="16129" width="66.42578125" style="480" customWidth="1"/>
    <col min="16130" max="16130" width="20.42578125" style="480" customWidth="1"/>
    <col min="16131" max="16131" width="21.140625" style="480" customWidth="1"/>
    <col min="16132" max="16132" width="23.42578125" style="480" customWidth="1"/>
    <col min="16133" max="16133" width="28" style="480" customWidth="1"/>
    <col min="16134" max="16134" width="20.7109375" style="480" customWidth="1"/>
    <col min="16135" max="16135" width="16.85546875" style="480" customWidth="1"/>
    <col min="16136" max="16136" width="23.140625" style="480" bestFit="1" customWidth="1"/>
    <col min="16137" max="16137" width="8" style="480"/>
    <col min="16138" max="16138" width="15.28515625" style="480" customWidth="1"/>
    <col min="16139" max="16384" width="8" style="480"/>
  </cols>
  <sheetData>
    <row r="1" spans="1:10" ht="17.100000000000001" customHeight="1" x14ac:dyDescent="0.25">
      <c r="A1" s="1098" t="s">
        <v>1937</v>
      </c>
      <c r="B1" s="1098"/>
      <c r="C1" s="1098"/>
      <c r="D1" s="1098"/>
      <c r="E1" s="1098"/>
      <c r="F1" s="1098"/>
      <c r="G1" s="1098"/>
      <c r="H1" s="1098"/>
    </row>
    <row r="2" spans="1:10" ht="2.1" customHeight="1" x14ac:dyDescent="0.25">
      <c r="A2" s="1098"/>
      <c r="B2" s="1098"/>
      <c r="C2" s="1098"/>
      <c r="D2" s="1098"/>
      <c r="E2" s="1098"/>
      <c r="F2" s="1098"/>
      <c r="G2" s="1098"/>
      <c r="H2" s="1098"/>
    </row>
    <row r="3" spans="1:10" ht="17.100000000000001" customHeight="1" x14ac:dyDescent="0.25">
      <c r="H3" s="481" t="s">
        <v>1938</v>
      </c>
    </row>
    <row r="4" spans="1:10" ht="15" customHeight="1" x14ac:dyDescent="0.25">
      <c r="A4" s="482" t="s">
        <v>2477</v>
      </c>
    </row>
    <row r="5" spans="1:10" ht="15" customHeight="1" x14ac:dyDescent="0.25">
      <c r="A5" s="482" t="s">
        <v>2507</v>
      </c>
      <c r="H5" s="483" t="s">
        <v>1939</v>
      </c>
    </row>
    <row r="6" spans="1:10" ht="60.75" customHeight="1" x14ac:dyDescent="0.25">
      <c r="A6" s="777" t="s">
        <v>1940</v>
      </c>
      <c r="B6" s="777" t="s">
        <v>2400</v>
      </c>
      <c r="C6" s="778" t="s">
        <v>1941</v>
      </c>
      <c r="D6" s="778" t="s">
        <v>1942</v>
      </c>
      <c r="E6" s="777" t="s">
        <v>1943</v>
      </c>
      <c r="F6" s="778" t="s">
        <v>1944</v>
      </c>
      <c r="G6" s="779" t="s">
        <v>2358</v>
      </c>
      <c r="H6" s="780" t="s">
        <v>1945</v>
      </c>
    </row>
    <row r="7" spans="1:10" ht="18" customHeight="1" x14ac:dyDescent="0.25">
      <c r="A7" s="484" t="s">
        <v>1946</v>
      </c>
      <c r="B7" s="485">
        <f>+B8+B13</f>
        <v>0</v>
      </c>
      <c r="C7" s="485">
        <f t="shared" ref="C7:H7" si="0">+C8+C13</f>
        <v>0</v>
      </c>
      <c r="D7" s="485">
        <f t="shared" si="0"/>
        <v>0</v>
      </c>
      <c r="E7" s="485">
        <f t="shared" si="0"/>
        <v>0</v>
      </c>
      <c r="F7" s="485">
        <f t="shared" si="0"/>
        <v>0</v>
      </c>
      <c r="G7" s="485">
        <f t="shared" si="0"/>
        <v>0</v>
      </c>
      <c r="H7" s="485">
        <f t="shared" si="0"/>
        <v>0</v>
      </c>
    </row>
    <row r="8" spans="1:10" ht="18" customHeight="1" x14ac:dyDescent="0.25">
      <c r="A8" s="486" t="s">
        <v>1947</v>
      </c>
      <c r="B8" s="487">
        <f>SUM(B9:B12)</f>
        <v>0</v>
      </c>
      <c r="C8" s="487">
        <f t="shared" ref="C8:H8" si="1">SUM(C9:C12)</f>
        <v>0</v>
      </c>
      <c r="D8" s="487">
        <f t="shared" si="1"/>
        <v>0</v>
      </c>
      <c r="E8" s="487">
        <f t="shared" si="1"/>
        <v>0</v>
      </c>
      <c r="F8" s="487">
        <f t="shared" si="1"/>
        <v>0</v>
      </c>
      <c r="G8" s="487">
        <f t="shared" si="1"/>
        <v>0</v>
      </c>
      <c r="H8" s="487">
        <f t="shared" si="1"/>
        <v>0</v>
      </c>
    </row>
    <row r="9" spans="1:10" ht="18" customHeight="1" x14ac:dyDescent="0.25">
      <c r="A9" s="488" t="s">
        <v>1948</v>
      </c>
      <c r="B9" s="489"/>
      <c r="C9" s="489"/>
      <c r="D9" s="489"/>
      <c r="E9" s="489"/>
      <c r="F9" s="489">
        <f>+B9+C9-D9+E9</f>
        <v>0</v>
      </c>
      <c r="G9" s="489"/>
      <c r="H9" s="489"/>
    </row>
    <row r="10" spans="1:10" ht="18" customHeight="1" x14ac:dyDescent="0.25">
      <c r="A10" s="488" t="s">
        <v>1949</v>
      </c>
      <c r="B10" s="489"/>
      <c r="C10" s="489"/>
      <c r="D10" s="489"/>
      <c r="E10" s="489"/>
      <c r="F10" s="489">
        <f t="shared" ref="F10:F17" si="2">+B10+C10-D10+E10</f>
        <v>0</v>
      </c>
      <c r="G10" s="489"/>
      <c r="H10" s="489"/>
    </row>
    <row r="11" spans="1:10" ht="18" customHeight="1" x14ac:dyDescent="0.25">
      <c r="A11" s="488" t="s">
        <v>1950</v>
      </c>
      <c r="B11" s="489"/>
      <c r="C11" s="489"/>
      <c r="D11" s="489"/>
      <c r="E11" s="489"/>
      <c r="F11" s="489">
        <f t="shared" si="2"/>
        <v>0</v>
      </c>
      <c r="G11" s="489"/>
      <c r="H11" s="489"/>
    </row>
    <row r="12" spans="1:10" ht="18" customHeight="1" x14ac:dyDescent="0.25">
      <c r="A12" s="488" t="s">
        <v>1951</v>
      </c>
      <c r="B12" s="489"/>
      <c r="C12" s="489">
        <f>'[5]Anexo 15'!H15</f>
        <v>0</v>
      </c>
      <c r="D12" s="489"/>
      <c r="E12" s="489"/>
      <c r="F12" s="489">
        <f t="shared" si="2"/>
        <v>0</v>
      </c>
      <c r="G12" s="489"/>
      <c r="H12" s="489"/>
    </row>
    <row r="13" spans="1:10" s="490" customFormat="1" ht="18" customHeight="1" x14ac:dyDescent="0.25">
      <c r="A13" s="486" t="s">
        <v>1952</v>
      </c>
      <c r="B13" s="487">
        <f>SUM(B14:B17)</f>
        <v>0</v>
      </c>
      <c r="C13" s="487">
        <f t="shared" ref="C13:H13" si="3">SUM(C14:C17)</f>
        <v>0</v>
      </c>
      <c r="D13" s="487">
        <f t="shared" si="3"/>
        <v>0</v>
      </c>
      <c r="E13" s="487">
        <f t="shared" si="3"/>
        <v>0</v>
      </c>
      <c r="F13" s="487">
        <f t="shared" si="3"/>
        <v>0</v>
      </c>
      <c r="G13" s="487">
        <f t="shared" si="3"/>
        <v>0</v>
      </c>
      <c r="H13" s="487">
        <f t="shared" si="3"/>
        <v>0</v>
      </c>
    </row>
    <row r="14" spans="1:10" ht="18" customHeight="1" x14ac:dyDescent="0.2">
      <c r="A14" s="488" t="s">
        <v>1953</v>
      </c>
      <c r="B14" s="489"/>
      <c r="C14" s="491"/>
      <c r="D14" s="491"/>
      <c r="E14" s="489"/>
      <c r="F14" s="489">
        <f t="shared" si="2"/>
        <v>0</v>
      </c>
      <c r="G14" s="491"/>
      <c r="H14" s="492">
        <v>0</v>
      </c>
      <c r="J14" s="493"/>
    </row>
    <row r="15" spans="1:10" ht="18" customHeight="1" x14ac:dyDescent="0.2">
      <c r="A15" s="488" t="s">
        <v>1954</v>
      </c>
      <c r="B15" s="489"/>
      <c r="C15" s="491"/>
      <c r="D15" s="491"/>
      <c r="E15" s="489"/>
      <c r="F15" s="489">
        <f t="shared" si="2"/>
        <v>0</v>
      </c>
      <c r="G15" s="491"/>
      <c r="H15" s="492"/>
      <c r="J15" s="493"/>
    </row>
    <row r="16" spans="1:10" ht="18" customHeight="1" x14ac:dyDescent="0.25">
      <c r="A16" s="488" t="s">
        <v>1955</v>
      </c>
      <c r="B16" s="489"/>
      <c r="C16" s="491"/>
      <c r="D16" s="491"/>
      <c r="E16" s="489"/>
      <c r="F16" s="489">
        <f t="shared" si="2"/>
        <v>0</v>
      </c>
      <c r="G16" s="491"/>
      <c r="H16" s="492"/>
    </row>
    <row r="17" spans="1:8" ht="18" customHeight="1" x14ac:dyDescent="0.25">
      <c r="A17" s="488" t="s">
        <v>1956</v>
      </c>
      <c r="B17" s="489"/>
      <c r="C17" s="491"/>
      <c r="D17" s="491"/>
      <c r="E17" s="489"/>
      <c r="F17" s="489">
        <f t="shared" si="2"/>
        <v>0</v>
      </c>
      <c r="G17" s="491"/>
      <c r="H17" s="492">
        <v>0</v>
      </c>
    </row>
    <row r="18" spans="1:8" ht="18" customHeight="1" x14ac:dyDescent="0.25">
      <c r="A18" s="484" t="s">
        <v>1957</v>
      </c>
      <c r="B18" s="485">
        <f>+'OP11'!G96</f>
        <v>7340650.2700000005</v>
      </c>
      <c r="C18" s="485">
        <f>+'OP11'!H96</f>
        <v>668979.17000000004</v>
      </c>
      <c r="D18" s="485">
        <f>+'OP11'!I96</f>
        <v>588321.35</v>
      </c>
      <c r="E18" s="485"/>
      <c r="F18" s="485">
        <f>+B18+C18-D18</f>
        <v>7421308.0900000008</v>
      </c>
      <c r="G18" s="494">
        <v>0</v>
      </c>
      <c r="H18" s="495"/>
    </row>
    <row r="19" spans="1:8" s="490" customFormat="1" ht="18" customHeight="1" x14ac:dyDescent="0.25">
      <c r="A19" s="781" t="s">
        <v>1958</v>
      </c>
      <c r="B19" s="782">
        <f t="shared" ref="B19:G19" si="4">+B7+B18</f>
        <v>7340650.2700000005</v>
      </c>
      <c r="C19" s="782">
        <f t="shared" si="4"/>
        <v>668979.17000000004</v>
      </c>
      <c r="D19" s="782">
        <f t="shared" si="4"/>
        <v>588321.35</v>
      </c>
      <c r="E19" s="782">
        <f t="shared" si="4"/>
        <v>0</v>
      </c>
      <c r="F19" s="782">
        <f t="shared" si="4"/>
        <v>7421308.0900000008</v>
      </c>
      <c r="G19" s="782">
        <f t="shared" si="4"/>
        <v>0</v>
      </c>
      <c r="H19" s="782">
        <f>+H7+H13</f>
        <v>0</v>
      </c>
    </row>
    <row r="20" spans="1:8" ht="18" customHeight="1" x14ac:dyDescent="0.25">
      <c r="A20" s="496" t="s">
        <v>1959</v>
      </c>
      <c r="B20" s="485">
        <f>+B21+B22+B23</f>
        <v>0</v>
      </c>
      <c r="C20" s="485">
        <f t="shared" ref="C20:H20" si="5">+C21+C22+C23</f>
        <v>0</v>
      </c>
      <c r="D20" s="485">
        <f t="shared" si="5"/>
        <v>0</v>
      </c>
      <c r="E20" s="485">
        <f t="shared" si="5"/>
        <v>0</v>
      </c>
      <c r="F20" s="485">
        <f t="shared" si="5"/>
        <v>0</v>
      </c>
      <c r="G20" s="485">
        <f t="shared" si="5"/>
        <v>0</v>
      </c>
      <c r="H20" s="485">
        <f t="shared" si="5"/>
        <v>0</v>
      </c>
    </row>
    <row r="21" spans="1:8" ht="18" customHeight="1" x14ac:dyDescent="0.25">
      <c r="A21" s="488" t="s">
        <v>1960</v>
      </c>
      <c r="B21" s="489"/>
      <c r="C21" s="491"/>
      <c r="D21" s="491"/>
      <c r="E21" s="489"/>
      <c r="F21" s="489">
        <f t="shared" ref="F21:F27" si="6">+B21+C21-D21+E21</f>
        <v>0</v>
      </c>
      <c r="G21" s="491"/>
      <c r="H21" s="492"/>
    </row>
    <row r="22" spans="1:8" ht="18" customHeight="1" x14ac:dyDescent="0.25">
      <c r="A22" s="488" t="s">
        <v>1961</v>
      </c>
      <c r="B22" s="489"/>
      <c r="C22" s="491"/>
      <c r="D22" s="491"/>
      <c r="E22" s="489"/>
      <c r="F22" s="489">
        <f t="shared" si="6"/>
        <v>0</v>
      </c>
      <c r="G22" s="491"/>
      <c r="H22" s="492"/>
    </row>
    <row r="23" spans="1:8" ht="18" customHeight="1" x14ac:dyDescent="0.25">
      <c r="A23" s="488" t="s">
        <v>1962</v>
      </c>
      <c r="B23" s="489"/>
      <c r="C23" s="491"/>
      <c r="D23" s="491"/>
      <c r="E23" s="489"/>
      <c r="F23" s="489">
        <f t="shared" si="6"/>
        <v>0</v>
      </c>
      <c r="G23" s="491"/>
      <c r="H23" s="492"/>
    </row>
    <row r="24" spans="1:8" ht="18" customHeight="1" x14ac:dyDescent="0.25">
      <c r="A24" s="497" t="s">
        <v>1963</v>
      </c>
      <c r="B24" s="498">
        <f>+B25+B26+B27</f>
        <v>0</v>
      </c>
      <c r="C24" s="498">
        <f t="shared" ref="C24:H24" si="7">+C25+C26+C27</f>
        <v>0</v>
      </c>
      <c r="D24" s="498">
        <f t="shared" si="7"/>
        <v>0</v>
      </c>
      <c r="E24" s="498">
        <f t="shared" si="7"/>
        <v>0</v>
      </c>
      <c r="F24" s="498">
        <f t="shared" si="7"/>
        <v>0</v>
      </c>
      <c r="G24" s="498">
        <f t="shared" si="7"/>
        <v>0</v>
      </c>
      <c r="H24" s="498">
        <f t="shared" si="7"/>
        <v>0</v>
      </c>
    </row>
    <row r="25" spans="1:8" ht="18" customHeight="1" x14ac:dyDescent="0.25">
      <c r="A25" s="488" t="s">
        <v>1964</v>
      </c>
      <c r="B25" s="489"/>
      <c r="C25" s="491"/>
      <c r="D25" s="491"/>
      <c r="E25" s="489"/>
      <c r="F25" s="489">
        <f t="shared" si="6"/>
        <v>0</v>
      </c>
      <c r="G25" s="491"/>
      <c r="H25" s="492"/>
    </row>
    <row r="26" spans="1:8" ht="18" customHeight="1" x14ac:dyDescent="0.25">
      <c r="A26" s="488" t="s">
        <v>1965</v>
      </c>
      <c r="B26" s="489"/>
      <c r="C26" s="491"/>
      <c r="D26" s="491"/>
      <c r="E26" s="489"/>
      <c r="F26" s="489">
        <f t="shared" si="6"/>
        <v>0</v>
      </c>
      <c r="G26" s="491"/>
      <c r="H26" s="492"/>
    </row>
    <row r="27" spans="1:8" ht="18" customHeight="1" x14ac:dyDescent="0.25">
      <c r="A27" s="488" t="s">
        <v>1966</v>
      </c>
      <c r="B27" s="489"/>
      <c r="C27" s="491"/>
      <c r="D27" s="491"/>
      <c r="E27" s="489"/>
      <c r="F27" s="489">
        <f t="shared" si="6"/>
        <v>0</v>
      </c>
      <c r="G27" s="491"/>
      <c r="H27" s="499"/>
    </row>
    <row r="28" spans="1:8" ht="18" customHeight="1" x14ac:dyDescent="0.25">
      <c r="A28" s="500"/>
      <c r="B28" s="501"/>
      <c r="C28" s="501"/>
      <c r="D28" s="501"/>
      <c r="E28" s="501"/>
      <c r="F28" s="501"/>
      <c r="G28" s="501"/>
      <c r="H28" s="502"/>
    </row>
    <row r="29" spans="1:8" ht="39.75" customHeight="1" x14ac:dyDescent="0.25">
      <c r="A29" s="778" t="s">
        <v>1967</v>
      </c>
      <c r="B29" s="783" t="s">
        <v>1968</v>
      </c>
      <c r="C29" s="783" t="s">
        <v>1969</v>
      </c>
      <c r="D29" s="783" t="s">
        <v>1970</v>
      </c>
      <c r="E29" s="783" t="s">
        <v>1971</v>
      </c>
      <c r="F29" s="783" t="s">
        <v>1972</v>
      </c>
      <c r="G29" s="503"/>
    </row>
    <row r="30" spans="1:8" ht="14.1" customHeight="1" x14ac:dyDescent="0.25">
      <c r="A30" s="504" t="s">
        <v>1973</v>
      </c>
      <c r="B30" s="505">
        <f>B31</f>
        <v>0</v>
      </c>
      <c r="C30" s="506" t="str">
        <f>C31</f>
        <v>-</v>
      </c>
      <c r="D30" s="507">
        <f>D31</f>
        <v>0</v>
      </c>
      <c r="E30" s="507">
        <f>E31</f>
        <v>0</v>
      </c>
      <c r="F30" s="507">
        <f>F31</f>
        <v>0</v>
      </c>
    </row>
    <row r="31" spans="1:8" ht="17.25" customHeight="1" x14ac:dyDescent="0.25">
      <c r="A31" s="508"/>
      <c r="B31" s="509">
        <f>B12</f>
        <v>0</v>
      </c>
      <c r="C31" s="510" t="s">
        <v>2309</v>
      </c>
      <c r="D31" s="511">
        <v>0</v>
      </c>
      <c r="E31" s="512">
        <v>0</v>
      </c>
      <c r="F31" s="513">
        <v>0</v>
      </c>
    </row>
    <row r="32" spans="1:8" ht="15" customHeight="1" x14ac:dyDescent="0.25">
      <c r="A32" s="514"/>
    </row>
  </sheetData>
  <mergeCells count="1">
    <mergeCell ref="A1:H2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K22"/>
  <sheetViews>
    <sheetView workbookViewId="0">
      <selection activeCell="A5" sqref="A5"/>
    </sheetView>
  </sheetViews>
  <sheetFormatPr baseColWidth="10" defaultColWidth="8" defaultRowHeight="12.75" x14ac:dyDescent="0.25"/>
  <cols>
    <col min="1" max="1" width="21.85546875" style="480" customWidth="1"/>
    <col min="2" max="2" width="10.7109375" style="480" customWidth="1"/>
    <col min="3" max="3" width="13.42578125" style="480" bestFit="1" customWidth="1"/>
    <col min="4" max="4" width="13.42578125" style="480" customWidth="1"/>
    <col min="5" max="5" width="11.42578125" style="480" bestFit="1" customWidth="1"/>
    <col min="6" max="6" width="10.28515625" style="480" customWidth="1"/>
    <col min="7" max="7" width="20.85546875" style="480" customWidth="1"/>
    <col min="8" max="8" width="25.42578125" style="480" bestFit="1" customWidth="1"/>
    <col min="9" max="9" width="17" style="480" customWidth="1"/>
    <col min="10" max="10" width="20.42578125" style="480" bestFit="1" customWidth="1"/>
    <col min="11" max="11" width="26.85546875" style="480" customWidth="1"/>
    <col min="12" max="256" width="8" style="480"/>
    <col min="257" max="257" width="21.85546875" style="480" customWidth="1"/>
    <col min="258" max="258" width="10.7109375" style="480" customWidth="1"/>
    <col min="259" max="259" width="13.42578125" style="480" bestFit="1" customWidth="1"/>
    <col min="260" max="260" width="13.42578125" style="480" customWidth="1"/>
    <col min="261" max="261" width="11.42578125" style="480" bestFit="1" customWidth="1"/>
    <col min="262" max="262" width="10.28515625" style="480" customWidth="1"/>
    <col min="263" max="263" width="20.85546875" style="480" customWidth="1"/>
    <col min="264" max="264" width="25.42578125" style="480" bestFit="1" customWidth="1"/>
    <col min="265" max="265" width="17" style="480" customWidth="1"/>
    <col min="266" max="266" width="20.42578125" style="480" bestFit="1" customWidth="1"/>
    <col min="267" max="267" width="26.85546875" style="480" customWidth="1"/>
    <col min="268" max="512" width="8" style="480"/>
    <col min="513" max="513" width="21.85546875" style="480" customWidth="1"/>
    <col min="514" max="514" width="10.7109375" style="480" customWidth="1"/>
    <col min="515" max="515" width="13.42578125" style="480" bestFit="1" customWidth="1"/>
    <col min="516" max="516" width="13.42578125" style="480" customWidth="1"/>
    <col min="517" max="517" width="11.42578125" style="480" bestFit="1" customWidth="1"/>
    <col min="518" max="518" width="10.28515625" style="480" customWidth="1"/>
    <col min="519" max="519" width="20.85546875" style="480" customWidth="1"/>
    <col min="520" max="520" width="25.42578125" style="480" bestFit="1" customWidth="1"/>
    <col min="521" max="521" width="17" style="480" customWidth="1"/>
    <col min="522" max="522" width="20.42578125" style="480" bestFit="1" customWidth="1"/>
    <col min="523" max="523" width="26.85546875" style="480" customWidth="1"/>
    <col min="524" max="768" width="8" style="480"/>
    <col min="769" max="769" width="21.85546875" style="480" customWidth="1"/>
    <col min="770" max="770" width="10.7109375" style="480" customWidth="1"/>
    <col min="771" max="771" width="13.42578125" style="480" bestFit="1" customWidth="1"/>
    <col min="772" max="772" width="13.42578125" style="480" customWidth="1"/>
    <col min="773" max="773" width="11.42578125" style="480" bestFit="1" customWidth="1"/>
    <col min="774" max="774" width="10.28515625" style="480" customWidth="1"/>
    <col min="775" max="775" width="20.85546875" style="480" customWidth="1"/>
    <col min="776" max="776" width="25.42578125" style="480" bestFit="1" customWidth="1"/>
    <col min="777" max="777" width="17" style="480" customWidth="1"/>
    <col min="778" max="778" width="20.42578125" style="480" bestFit="1" customWidth="1"/>
    <col min="779" max="779" width="26.85546875" style="480" customWidth="1"/>
    <col min="780" max="1024" width="8" style="480"/>
    <col min="1025" max="1025" width="21.85546875" style="480" customWidth="1"/>
    <col min="1026" max="1026" width="10.7109375" style="480" customWidth="1"/>
    <col min="1027" max="1027" width="13.42578125" style="480" bestFit="1" customWidth="1"/>
    <col min="1028" max="1028" width="13.42578125" style="480" customWidth="1"/>
    <col min="1029" max="1029" width="11.42578125" style="480" bestFit="1" customWidth="1"/>
    <col min="1030" max="1030" width="10.28515625" style="480" customWidth="1"/>
    <col min="1031" max="1031" width="20.85546875" style="480" customWidth="1"/>
    <col min="1032" max="1032" width="25.42578125" style="480" bestFit="1" customWidth="1"/>
    <col min="1033" max="1033" width="17" style="480" customWidth="1"/>
    <col min="1034" max="1034" width="20.42578125" style="480" bestFit="1" customWidth="1"/>
    <col min="1035" max="1035" width="26.85546875" style="480" customWidth="1"/>
    <col min="1036" max="1280" width="8" style="480"/>
    <col min="1281" max="1281" width="21.85546875" style="480" customWidth="1"/>
    <col min="1282" max="1282" width="10.7109375" style="480" customWidth="1"/>
    <col min="1283" max="1283" width="13.42578125" style="480" bestFit="1" customWidth="1"/>
    <col min="1284" max="1284" width="13.42578125" style="480" customWidth="1"/>
    <col min="1285" max="1285" width="11.42578125" style="480" bestFit="1" customWidth="1"/>
    <col min="1286" max="1286" width="10.28515625" style="480" customWidth="1"/>
    <col min="1287" max="1287" width="20.85546875" style="480" customWidth="1"/>
    <col min="1288" max="1288" width="25.42578125" style="480" bestFit="1" customWidth="1"/>
    <col min="1289" max="1289" width="17" style="480" customWidth="1"/>
    <col min="1290" max="1290" width="20.42578125" style="480" bestFit="1" customWidth="1"/>
    <col min="1291" max="1291" width="26.85546875" style="480" customWidth="1"/>
    <col min="1292" max="1536" width="8" style="480"/>
    <col min="1537" max="1537" width="21.85546875" style="480" customWidth="1"/>
    <col min="1538" max="1538" width="10.7109375" style="480" customWidth="1"/>
    <col min="1539" max="1539" width="13.42578125" style="480" bestFit="1" customWidth="1"/>
    <col min="1540" max="1540" width="13.42578125" style="480" customWidth="1"/>
    <col min="1541" max="1541" width="11.42578125" style="480" bestFit="1" customWidth="1"/>
    <col min="1542" max="1542" width="10.28515625" style="480" customWidth="1"/>
    <col min="1543" max="1543" width="20.85546875" style="480" customWidth="1"/>
    <col min="1544" max="1544" width="25.42578125" style="480" bestFit="1" customWidth="1"/>
    <col min="1545" max="1545" width="17" style="480" customWidth="1"/>
    <col min="1546" max="1546" width="20.42578125" style="480" bestFit="1" customWidth="1"/>
    <col min="1547" max="1547" width="26.85546875" style="480" customWidth="1"/>
    <col min="1548" max="1792" width="8" style="480"/>
    <col min="1793" max="1793" width="21.85546875" style="480" customWidth="1"/>
    <col min="1794" max="1794" width="10.7109375" style="480" customWidth="1"/>
    <col min="1795" max="1795" width="13.42578125" style="480" bestFit="1" customWidth="1"/>
    <col min="1796" max="1796" width="13.42578125" style="480" customWidth="1"/>
    <col min="1797" max="1797" width="11.42578125" style="480" bestFit="1" customWidth="1"/>
    <col min="1798" max="1798" width="10.28515625" style="480" customWidth="1"/>
    <col min="1799" max="1799" width="20.85546875" style="480" customWidth="1"/>
    <col min="1800" max="1800" width="25.42578125" style="480" bestFit="1" customWidth="1"/>
    <col min="1801" max="1801" width="17" style="480" customWidth="1"/>
    <col min="1802" max="1802" width="20.42578125" style="480" bestFit="1" customWidth="1"/>
    <col min="1803" max="1803" width="26.85546875" style="480" customWidth="1"/>
    <col min="1804" max="2048" width="8" style="480"/>
    <col min="2049" max="2049" width="21.85546875" style="480" customWidth="1"/>
    <col min="2050" max="2050" width="10.7109375" style="480" customWidth="1"/>
    <col min="2051" max="2051" width="13.42578125" style="480" bestFit="1" customWidth="1"/>
    <col min="2052" max="2052" width="13.42578125" style="480" customWidth="1"/>
    <col min="2053" max="2053" width="11.42578125" style="480" bestFit="1" customWidth="1"/>
    <col min="2054" max="2054" width="10.28515625" style="480" customWidth="1"/>
    <col min="2055" max="2055" width="20.85546875" style="480" customWidth="1"/>
    <col min="2056" max="2056" width="25.42578125" style="480" bestFit="1" customWidth="1"/>
    <col min="2057" max="2057" width="17" style="480" customWidth="1"/>
    <col min="2058" max="2058" width="20.42578125" style="480" bestFit="1" customWidth="1"/>
    <col min="2059" max="2059" width="26.85546875" style="480" customWidth="1"/>
    <col min="2060" max="2304" width="8" style="480"/>
    <col min="2305" max="2305" width="21.85546875" style="480" customWidth="1"/>
    <col min="2306" max="2306" width="10.7109375" style="480" customWidth="1"/>
    <col min="2307" max="2307" width="13.42578125" style="480" bestFit="1" customWidth="1"/>
    <col min="2308" max="2308" width="13.42578125" style="480" customWidth="1"/>
    <col min="2309" max="2309" width="11.42578125" style="480" bestFit="1" customWidth="1"/>
    <col min="2310" max="2310" width="10.28515625" style="480" customWidth="1"/>
    <col min="2311" max="2311" width="20.85546875" style="480" customWidth="1"/>
    <col min="2312" max="2312" width="25.42578125" style="480" bestFit="1" customWidth="1"/>
    <col min="2313" max="2313" width="17" style="480" customWidth="1"/>
    <col min="2314" max="2314" width="20.42578125" style="480" bestFit="1" customWidth="1"/>
    <col min="2315" max="2315" width="26.85546875" style="480" customWidth="1"/>
    <col min="2316" max="2560" width="8" style="480"/>
    <col min="2561" max="2561" width="21.85546875" style="480" customWidth="1"/>
    <col min="2562" max="2562" width="10.7109375" style="480" customWidth="1"/>
    <col min="2563" max="2563" width="13.42578125" style="480" bestFit="1" customWidth="1"/>
    <col min="2564" max="2564" width="13.42578125" style="480" customWidth="1"/>
    <col min="2565" max="2565" width="11.42578125" style="480" bestFit="1" customWidth="1"/>
    <col min="2566" max="2566" width="10.28515625" style="480" customWidth="1"/>
    <col min="2567" max="2567" width="20.85546875" style="480" customWidth="1"/>
    <col min="2568" max="2568" width="25.42578125" style="480" bestFit="1" customWidth="1"/>
    <col min="2569" max="2569" width="17" style="480" customWidth="1"/>
    <col min="2570" max="2570" width="20.42578125" style="480" bestFit="1" customWidth="1"/>
    <col min="2571" max="2571" width="26.85546875" style="480" customWidth="1"/>
    <col min="2572" max="2816" width="8" style="480"/>
    <col min="2817" max="2817" width="21.85546875" style="480" customWidth="1"/>
    <col min="2818" max="2818" width="10.7109375" style="480" customWidth="1"/>
    <col min="2819" max="2819" width="13.42578125" style="480" bestFit="1" customWidth="1"/>
    <col min="2820" max="2820" width="13.42578125" style="480" customWidth="1"/>
    <col min="2821" max="2821" width="11.42578125" style="480" bestFit="1" customWidth="1"/>
    <col min="2822" max="2822" width="10.28515625" style="480" customWidth="1"/>
    <col min="2823" max="2823" width="20.85546875" style="480" customWidth="1"/>
    <col min="2824" max="2824" width="25.42578125" style="480" bestFit="1" customWidth="1"/>
    <col min="2825" max="2825" width="17" style="480" customWidth="1"/>
    <col min="2826" max="2826" width="20.42578125" style="480" bestFit="1" customWidth="1"/>
    <col min="2827" max="2827" width="26.85546875" style="480" customWidth="1"/>
    <col min="2828" max="3072" width="8" style="480"/>
    <col min="3073" max="3073" width="21.85546875" style="480" customWidth="1"/>
    <col min="3074" max="3074" width="10.7109375" style="480" customWidth="1"/>
    <col min="3075" max="3075" width="13.42578125" style="480" bestFit="1" customWidth="1"/>
    <col min="3076" max="3076" width="13.42578125" style="480" customWidth="1"/>
    <col min="3077" max="3077" width="11.42578125" style="480" bestFit="1" customWidth="1"/>
    <col min="3078" max="3078" width="10.28515625" style="480" customWidth="1"/>
    <col min="3079" max="3079" width="20.85546875" style="480" customWidth="1"/>
    <col min="3080" max="3080" width="25.42578125" style="480" bestFit="1" customWidth="1"/>
    <col min="3081" max="3081" width="17" style="480" customWidth="1"/>
    <col min="3082" max="3082" width="20.42578125" style="480" bestFit="1" customWidth="1"/>
    <col min="3083" max="3083" width="26.85546875" style="480" customWidth="1"/>
    <col min="3084" max="3328" width="8" style="480"/>
    <col min="3329" max="3329" width="21.85546875" style="480" customWidth="1"/>
    <col min="3330" max="3330" width="10.7109375" style="480" customWidth="1"/>
    <col min="3331" max="3331" width="13.42578125" style="480" bestFit="1" customWidth="1"/>
    <col min="3332" max="3332" width="13.42578125" style="480" customWidth="1"/>
    <col min="3333" max="3333" width="11.42578125" style="480" bestFit="1" customWidth="1"/>
    <col min="3334" max="3334" width="10.28515625" style="480" customWidth="1"/>
    <col min="3335" max="3335" width="20.85546875" style="480" customWidth="1"/>
    <col min="3336" max="3336" width="25.42578125" style="480" bestFit="1" customWidth="1"/>
    <col min="3337" max="3337" width="17" style="480" customWidth="1"/>
    <col min="3338" max="3338" width="20.42578125" style="480" bestFit="1" customWidth="1"/>
    <col min="3339" max="3339" width="26.85546875" style="480" customWidth="1"/>
    <col min="3340" max="3584" width="8" style="480"/>
    <col min="3585" max="3585" width="21.85546875" style="480" customWidth="1"/>
    <col min="3586" max="3586" width="10.7109375" style="480" customWidth="1"/>
    <col min="3587" max="3587" width="13.42578125" style="480" bestFit="1" customWidth="1"/>
    <col min="3588" max="3588" width="13.42578125" style="480" customWidth="1"/>
    <col min="3589" max="3589" width="11.42578125" style="480" bestFit="1" customWidth="1"/>
    <col min="3590" max="3590" width="10.28515625" style="480" customWidth="1"/>
    <col min="3591" max="3591" width="20.85546875" style="480" customWidth="1"/>
    <col min="3592" max="3592" width="25.42578125" style="480" bestFit="1" customWidth="1"/>
    <col min="3593" max="3593" width="17" style="480" customWidth="1"/>
    <col min="3594" max="3594" width="20.42578125" style="480" bestFit="1" customWidth="1"/>
    <col min="3595" max="3595" width="26.85546875" style="480" customWidth="1"/>
    <col min="3596" max="3840" width="8" style="480"/>
    <col min="3841" max="3841" width="21.85546875" style="480" customWidth="1"/>
    <col min="3842" max="3842" width="10.7109375" style="480" customWidth="1"/>
    <col min="3843" max="3843" width="13.42578125" style="480" bestFit="1" customWidth="1"/>
    <col min="3844" max="3844" width="13.42578125" style="480" customWidth="1"/>
    <col min="3845" max="3845" width="11.42578125" style="480" bestFit="1" customWidth="1"/>
    <col min="3846" max="3846" width="10.28515625" style="480" customWidth="1"/>
    <col min="3847" max="3847" width="20.85546875" style="480" customWidth="1"/>
    <col min="3848" max="3848" width="25.42578125" style="480" bestFit="1" customWidth="1"/>
    <col min="3849" max="3849" width="17" style="480" customWidth="1"/>
    <col min="3850" max="3850" width="20.42578125" style="480" bestFit="1" customWidth="1"/>
    <col min="3851" max="3851" width="26.85546875" style="480" customWidth="1"/>
    <col min="3852" max="4096" width="8" style="480"/>
    <col min="4097" max="4097" width="21.85546875" style="480" customWidth="1"/>
    <col min="4098" max="4098" width="10.7109375" style="480" customWidth="1"/>
    <col min="4099" max="4099" width="13.42578125" style="480" bestFit="1" customWidth="1"/>
    <col min="4100" max="4100" width="13.42578125" style="480" customWidth="1"/>
    <col min="4101" max="4101" width="11.42578125" style="480" bestFit="1" customWidth="1"/>
    <col min="4102" max="4102" width="10.28515625" style="480" customWidth="1"/>
    <col min="4103" max="4103" width="20.85546875" style="480" customWidth="1"/>
    <col min="4104" max="4104" width="25.42578125" style="480" bestFit="1" customWidth="1"/>
    <col min="4105" max="4105" width="17" style="480" customWidth="1"/>
    <col min="4106" max="4106" width="20.42578125" style="480" bestFit="1" customWidth="1"/>
    <col min="4107" max="4107" width="26.85546875" style="480" customWidth="1"/>
    <col min="4108" max="4352" width="8" style="480"/>
    <col min="4353" max="4353" width="21.85546875" style="480" customWidth="1"/>
    <col min="4354" max="4354" width="10.7109375" style="480" customWidth="1"/>
    <col min="4355" max="4355" width="13.42578125" style="480" bestFit="1" customWidth="1"/>
    <col min="4356" max="4356" width="13.42578125" style="480" customWidth="1"/>
    <col min="4357" max="4357" width="11.42578125" style="480" bestFit="1" customWidth="1"/>
    <col min="4358" max="4358" width="10.28515625" style="480" customWidth="1"/>
    <col min="4359" max="4359" width="20.85546875" style="480" customWidth="1"/>
    <col min="4360" max="4360" width="25.42578125" style="480" bestFit="1" customWidth="1"/>
    <col min="4361" max="4361" width="17" style="480" customWidth="1"/>
    <col min="4362" max="4362" width="20.42578125" style="480" bestFit="1" customWidth="1"/>
    <col min="4363" max="4363" width="26.85546875" style="480" customWidth="1"/>
    <col min="4364" max="4608" width="8" style="480"/>
    <col min="4609" max="4609" width="21.85546875" style="480" customWidth="1"/>
    <col min="4610" max="4610" width="10.7109375" style="480" customWidth="1"/>
    <col min="4611" max="4611" width="13.42578125" style="480" bestFit="1" customWidth="1"/>
    <col min="4612" max="4612" width="13.42578125" style="480" customWidth="1"/>
    <col min="4613" max="4613" width="11.42578125" style="480" bestFit="1" customWidth="1"/>
    <col min="4614" max="4614" width="10.28515625" style="480" customWidth="1"/>
    <col min="4615" max="4615" width="20.85546875" style="480" customWidth="1"/>
    <col min="4616" max="4616" width="25.42578125" style="480" bestFit="1" customWidth="1"/>
    <col min="4617" max="4617" width="17" style="480" customWidth="1"/>
    <col min="4618" max="4618" width="20.42578125" style="480" bestFit="1" customWidth="1"/>
    <col min="4619" max="4619" width="26.85546875" style="480" customWidth="1"/>
    <col min="4620" max="4864" width="8" style="480"/>
    <col min="4865" max="4865" width="21.85546875" style="480" customWidth="1"/>
    <col min="4866" max="4866" width="10.7109375" style="480" customWidth="1"/>
    <col min="4867" max="4867" width="13.42578125" style="480" bestFit="1" customWidth="1"/>
    <col min="4868" max="4868" width="13.42578125" style="480" customWidth="1"/>
    <col min="4869" max="4869" width="11.42578125" style="480" bestFit="1" customWidth="1"/>
    <col min="4870" max="4870" width="10.28515625" style="480" customWidth="1"/>
    <col min="4871" max="4871" width="20.85546875" style="480" customWidth="1"/>
    <col min="4872" max="4872" width="25.42578125" style="480" bestFit="1" customWidth="1"/>
    <col min="4873" max="4873" width="17" style="480" customWidth="1"/>
    <col min="4874" max="4874" width="20.42578125" style="480" bestFit="1" customWidth="1"/>
    <col min="4875" max="4875" width="26.85546875" style="480" customWidth="1"/>
    <col min="4876" max="5120" width="8" style="480"/>
    <col min="5121" max="5121" width="21.85546875" style="480" customWidth="1"/>
    <col min="5122" max="5122" width="10.7109375" style="480" customWidth="1"/>
    <col min="5123" max="5123" width="13.42578125" style="480" bestFit="1" customWidth="1"/>
    <col min="5124" max="5124" width="13.42578125" style="480" customWidth="1"/>
    <col min="5125" max="5125" width="11.42578125" style="480" bestFit="1" customWidth="1"/>
    <col min="5126" max="5126" width="10.28515625" style="480" customWidth="1"/>
    <col min="5127" max="5127" width="20.85546875" style="480" customWidth="1"/>
    <col min="5128" max="5128" width="25.42578125" style="480" bestFit="1" customWidth="1"/>
    <col min="5129" max="5129" width="17" style="480" customWidth="1"/>
    <col min="5130" max="5130" width="20.42578125" style="480" bestFit="1" customWidth="1"/>
    <col min="5131" max="5131" width="26.85546875" style="480" customWidth="1"/>
    <col min="5132" max="5376" width="8" style="480"/>
    <col min="5377" max="5377" width="21.85546875" style="480" customWidth="1"/>
    <col min="5378" max="5378" width="10.7109375" style="480" customWidth="1"/>
    <col min="5379" max="5379" width="13.42578125" style="480" bestFit="1" customWidth="1"/>
    <col min="5380" max="5380" width="13.42578125" style="480" customWidth="1"/>
    <col min="5381" max="5381" width="11.42578125" style="480" bestFit="1" customWidth="1"/>
    <col min="5382" max="5382" width="10.28515625" style="480" customWidth="1"/>
    <col min="5383" max="5383" width="20.85546875" style="480" customWidth="1"/>
    <col min="5384" max="5384" width="25.42578125" style="480" bestFit="1" customWidth="1"/>
    <col min="5385" max="5385" width="17" style="480" customWidth="1"/>
    <col min="5386" max="5386" width="20.42578125" style="480" bestFit="1" customWidth="1"/>
    <col min="5387" max="5387" width="26.85546875" style="480" customWidth="1"/>
    <col min="5388" max="5632" width="8" style="480"/>
    <col min="5633" max="5633" width="21.85546875" style="480" customWidth="1"/>
    <col min="5634" max="5634" width="10.7109375" style="480" customWidth="1"/>
    <col min="5635" max="5635" width="13.42578125" style="480" bestFit="1" customWidth="1"/>
    <col min="5636" max="5636" width="13.42578125" style="480" customWidth="1"/>
    <col min="5637" max="5637" width="11.42578125" style="480" bestFit="1" customWidth="1"/>
    <col min="5638" max="5638" width="10.28515625" style="480" customWidth="1"/>
    <col min="5639" max="5639" width="20.85546875" style="480" customWidth="1"/>
    <col min="5640" max="5640" width="25.42578125" style="480" bestFit="1" customWidth="1"/>
    <col min="5641" max="5641" width="17" style="480" customWidth="1"/>
    <col min="5642" max="5642" width="20.42578125" style="480" bestFit="1" customWidth="1"/>
    <col min="5643" max="5643" width="26.85546875" style="480" customWidth="1"/>
    <col min="5644" max="5888" width="8" style="480"/>
    <col min="5889" max="5889" width="21.85546875" style="480" customWidth="1"/>
    <col min="5890" max="5890" width="10.7109375" style="480" customWidth="1"/>
    <col min="5891" max="5891" width="13.42578125" style="480" bestFit="1" customWidth="1"/>
    <col min="5892" max="5892" width="13.42578125" style="480" customWidth="1"/>
    <col min="5893" max="5893" width="11.42578125" style="480" bestFit="1" customWidth="1"/>
    <col min="5894" max="5894" width="10.28515625" style="480" customWidth="1"/>
    <col min="5895" max="5895" width="20.85546875" style="480" customWidth="1"/>
    <col min="5896" max="5896" width="25.42578125" style="480" bestFit="1" customWidth="1"/>
    <col min="5897" max="5897" width="17" style="480" customWidth="1"/>
    <col min="5898" max="5898" width="20.42578125" style="480" bestFit="1" customWidth="1"/>
    <col min="5899" max="5899" width="26.85546875" style="480" customWidth="1"/>
    <col min="5900" max="6144" width="8" style="480"/>
    <col min="6145" max="6145" width="21.85546875" style="480" customWidth="1"/>
    <col min="6146" max="6146" width="10.7109375" style="480" customWidth="1"/>
    <col min="6147" max="6147" width="13.42578125" style="480" bestFit="1" customWidth="1"/>
    <col min="6148" max="6148" width="13.42578125" style="480" customWidth="1"/>
    <col min="6149" max="6149" width="11.42578125" style="480" bestFit="1" customWidth="1"/>
    <col min="6150" max="6150" width="10.28515625" style="480" customWidth="1"/>
    <col min="6151" max="6151" width="20.85546875" style="480" customWidth="1"/>
    <col min="6152" max="6152" width="25.42578125" style="480" bestFit="1" customWidth="1"/>
    <col min="6153" max="6153" width="17" style="480" customWidth="1"/>
    <col min="6154" max="6154" width="20.42578125" style="480" bestFit="1" customWidth="1"/>
    <col min="6155" max="6155" width="26.85546875" style="480" customWidth="1"/>
    <col min="6156" max="6400" width="8" style="480"/>
    <col min="6401" max="6401" width="21.85546875" style="480" customWidth="1"/>
    <col min="6402" max="6402" width="10.7109375" style="480" customWidth="1"/>
    <col min="6403" max="6403" width="13.42578125" style="480" bestFit="1" customWidth="1"/>
    <col min="6404" max="6404" width="13.42578125" style="480" customWidth="1"/>
    <col min="6405" max="6405" width="11.42578125" style="480" bestFit="1" customWidth="1"/>
    <col min="6406" max="6406" width="10.28515625" style="480" customWidth="1"/>
    <col min="6407" max="6407" width="20.85546875" style="480" customWidth="1"/>
    <col min="6408" max="6408" width="25.42578125" style="480" bestFit="1" customWidth="1"/>
    <col min="6409" max="6409" width="17" style="480" customWidth="1"/>
    <col min="6410" max="6410" width="20.42578125" style="480" bestFit="1" customWidth="1"/>
    <col min="6411" max="6411" width="26.85546875" style="480" customWidth="1"/>
    <col min="6412" max="6656" width="8" style="480"/>
    <col min="6657" max="6657" width="21.85546875" style="480" customWidth="1"/>
    <col min="6658" max="6658" width="10.7109375" style="480" customWidth="1"/>
    <col min="6659" max="6659" width="13.42578125" style="480" bestFit="1" customWidth="1"/>
    <col min="6660" max="6660" width="13.42578125" style="480" customWidth="1"/>
    <col min="6661" max="6661" width="11.42578125" style="480" bestFit="1" customWidth="1"/>
    <col min="6662" max="6662" width="10.28515625" style="480" customWidth="1"/>
    <col min="6663" max="6663" width="20.85546875" style="480" customWidth="1"/>
    <col min="6664" max="6664" width="25.42578125" style="480" bestFit="1" customWidth="1"/>
    <col min="6665" max="6665" width="17" style="480" customWidth="1"/>
    <col min="6666" max="6666" width="20.42578125" style="480" bestFit="1" customWidth="1"/>
    <col min="6667" max="6667" width="26.85546875" style="480" customWidth="1"/>
    <col min="6668" max="6912" width="8" style="480"/>
    <col min="6913" max="6913" width="21.85546875" style="480" customWidth="1"/>
    <col min="6914" max="6914" width="10.7109375" style="480" customWidth="1"/>
    <col min="6915" max="6915" width="13.42578125" style="480" bestFit="1" customWidth="1"/>
    <col min="6916" max="6916" width="13.42578125" style="480" customWidth="1"/>
    <col min="6917" max="6917" width="11.42578125" style="480" bestFit="1" customWidth="1"/>
    <col min="6918" max="6918" width="10.28515625" style="480" customWidth="1"/>
    <col min="6919" max="6919" width="20.85546875" style="480" customWidth="1"/>
    <col min="6920" max="6920" width="25.42578125" style="480" bestFit="1" customWidth="1"/>
    <col min="6921" max="6921" width="17" style="480" customWidth="1"/>
    <col min="6922" max="6922" width="20.42578125" style="480" bestFit="1" customWidth="1"/>
    <col min="6923" max="6923" width="26.85546875" style="480" customWidth="1"/>
    <col min="6924" max="7168" width="8" style="480"/>
    <col min="7169" max="7169" width="21.85546875" style="480" customWidth="1"/>
    <col min="7170" max="7170" width="10.7109375" style="480" customWidth="1"/>
    <col min="7171" max="7171" width="13.42578125" style="480" bestFit="1" customWidth="1"/>
    <col min="7172" max="7172" width="13.42578125" style="480" customWidth="1"/>
    <col min="7173" max="7173" width="11.42578125" style="480" bestFit="1" customWidth="1"/>
    <col min="7174" max="7174" width="10.28515625" style="480" customWidth="1"/>
    <col min="7175" max="7175" width="20.85546875" style="480" customWidth="1"/>
    <col min="7176" max="7176" width="25.42578125" style="480" bestFit="1" customWidth="1"/>
    <col min="7177" max="7177" width="17" style="480" customWidth="1"/>
    <col min="7178" max="7178" width="20.42578125" style="480" bestFit="1" customWidth="1"/>
    <col min="7179" max="7179" width="26.85546875" style="480" customWidth="1"/>
    <col min="7180" max="7424" width="8" style="480"/>
    <col min="7425" max="7425" width="21.85546875" style="480" customWidth="1"/>
    <col min="7426" max="7426" width="10.7109375" style="480" customWidth="1"/>
    <col min="7427" max="7427" width="13.42578125" style="480" bestFit="1" customWidth="1"/>
    <col min="7428" max="7428" width="13.42578125" style="480" customWidth="1"/>
    <col min="7429" max="7429" width="11.42578125" style="480" bestFit="1" customWidth="1"/>
    <col min="7430" max="7430" width="10.28515625" style="480" customWidth="1"/>
    <col min="7431" max="7431" width="20.85546875" style="480" customWidth="1"/>
    <col min="7432" max="7432" width="25.42578125" style="480" bestFit="1" customWidth="1"/>
    <col min="7433" max="7433" width="17" style="480" customWidth="1"/>
    <col min="7434" max="7434" width="20.42578125" style="480" bestFit="1" customWidth="1"/>
    <col min="7435" max="7435" width="26.85546875" style="480" customWidth="1"/>
    <col min="7436" max="7680" width="8" style="480"/>
    <col min="7681" max="7681" width="21.85546875" style="480" customWidth="1"/>
    <col min="7682" max="7682" width="10.7109375" style="480" customWidth="1"/>
    <col min="7683" max="7683" width="13.42578125" style="480" bestFit="1" customWidth="1"/>
    <col min="7684" max="7684" width="13.42578125" style="480" customWidth="1"/>
    <col min="7685" max="7685" width="11.42578125" style="480" bestFit="1" customWidth="1"/>
    <col min="7686" max="7686" width="10.28515625" style="480" customWidth="1"/>
    <col min="7687" max="7687" width="20.85546875" style="480" customWidth="1"/>
    <col min="7688" max="7688" width="25.42578125" style="480" bestFit="1" customWidth="1"/>
    <col min="7689" max="7689" width="17" style="480" customWidth="1"/>
    <col min="7690" max="7690" width="20.42578125" style="480" bestFit="1" customWidth="1"/>
    <col min="7691" max="7691" width="26.85546875" style="480" customWidth="1"/>
    <col min="7692" max="7936" width="8" style="480"/>
    <col min="7937" max="7937" width="21.85546875" style="480" customWidth="1"/>
    <col min="7938" max="7938" width="10.7109375" style="480" customWidth="1"/>
    <col min="7939" max="7939" width="13.42578125" style="480" bestFit="1" customWidth="1"/>
    <col min="7940" max="7940" width="13.42578125" style="480" customWidth="1"/>
    <col min="7941" max="7941" width="11.42578125" style="480" bestFit="1" customWidth="1"/>
    <col min="7942" max="7942" width="10.28515625" style="480" customWidth="1"/>
    <col min="7943" max="7943" width="20.85546875" style="480" customWidth="1"/>
    <col min="7944" max="7944" width="25.42578125" style="480" bestFit="1" customWidth="1"/>
    <col min="7945" max="7945" width="17" style="480" customWidth="1"/>
    <col min="7946" max="7946" width="20.42578125" style="480" bestFit="1" customWidth="1"/>
    <col min="7947" max="7947" width="26.85546875" style="480" customWidth="1"/>
    <col min="7948" max="8192" width="8" style="480"/>
    <col min="8193" max="8193" width="21.85546875" style="480" customWidth="1"/>
    <col min="8194" max="8194" width="10.7109375" style="480" customWidth="1"/>
    <col min="8195" max="8195" width="13.42578125" style="480" bestFit="1" customWidth="1"/>
    <col min="8196" max="8196" width="13.42578125" style="480" customWidth="1"/>
    <col min="8197" max="8197" width="11.42578125" style="480" bestFit="1" customWidth="1"/>
    <col min="8198" max="8198" width="10.28515625" style="480" customWidth="1"/>
    <col min="8199" max="8199" width="20.85546875" style="480" customWidth="1"/>
    <col min="8200" max="8200" width="25.42578125" style="480" bestFit="1" customWidth="1"/>
    <col min="8201" max="8201" width="17" style="480" customWidth="1"/>
    <col min="8202" max="8202" width="20.42578125" style="480" bestFit="1" customWidth="1"/>
    <col min="8203" max="8203" width="26.85546875" style="480" customWidth="1"/>
    <col min="8204" max="8448" width="8" style="480"/>
    <col min="8449" max="8449" width="21.85546875" style="480" customWidth="1"/>
    <col min="8450" max="8450" width="10.7109375" style="480" customWidth="1"/>
    <col min="8451" max="8451" width="13.42578125" style="480" bestFit="1" customWidth="1"/>
    <col min="8452" max="8452" width="13.42578125" style="480" customWidth="1"/>
    <col min="8453" max="8453" width="11.42578125" style="480" bestFit="1" customWidth="1"/>
    <col min="8454" max="8454" width="10.28515625" style="480" customWidth="1"/>
    <col min="8455" max="8455" width="20.85546875" style="480" customWidth="1"/>
    <col min="8456" max="8456" width="25.42578125" style="480" bestFit="1" customWidth="1"/>
    <col min="8457" max="8457" width="17" style="480" customWidth="1"/>
    <col min="8458" max="8458" width="20.42578125" style="480" bestFit="1" customWidth="1"/>
    <col min="8459" max="8459" width="26.85546875" style="480" customWidth="1"/>
    <col min="8460" max="8704" width="8" style="480"/>
    <col min="8705" max="8705" width="21.85546875" style="480" customWidth="1"/>
    <col min="8706" max="8706" width="10.7109375" style="480" customWidth="1"/>
    <col min="8707" max="8707" width="13.42578125" style="480" bestFit="1" customWidth="1"/>
    <col min="8708" max="8708" width="13.42578125" style="480" customWidth="1"/>
    <col min="8709" max="8709" width="11.42578125" style="480" bestFit="1" customWidth="1"/>
    <col min="8710" max="8710" width="10.28515625" style="480" customWidth="1"/>
    <col min="8711" max="8711" width="20.85546875" style="480" customWidth="1"/>
    <col min="8712" max="8712" width="25.42578125" style="480" bestFit="1" customWidth="1"/>
    <col min="8713" max="8713" width="17" style="480" customWidth="1"/>
    <col min="8714" max="8714" width="20.42578125" style="480" bestFit="1" customWidth="1"/>
    <col min="8715" max="8715" width="26.85546875" style="480" customWidth="1"/>
    <col min="8716" max="8960" width="8" style="480"/>
    <col min="8961" max="8961" width="21.85546875" style="480" customWidth="1"/>
    <col min="8962" max="8962" width="10.7109375" style="480" customWidth="1"/>
    <col min="8963" max="8963" width="13.42578125" style="480" bestFit="1" customWidth="1"/>
    <col min="8964" max="8964" width="13.42578125" style="480" customWidth="1"/>
    <col min="8965" max="8965" width="11.42578125" style="480" bestFit="1" customWidth="1"/>
    <col min="8966" max="8966" width="10.28515625" style="480" customWidth="1"/>
    <col min="8967" max="8967" width="20.85546875" style="480" customWidth="1"/>
    <col min="8968" max="8968" width="25.42578125" style="480" bestFit="1" customWidth="1"/>
    <col min="8969" max="8969" width="17" style="480" customWidth="1"/>
    <col min="8970" max="8970" width="20.42578125" style="480" bestFit="1" customWidth="1"/>
    <col min="8971" max="8971" width="26.85546875" style="480" customWidth="1"/>
    <col min="8972" max="9216" width="8" style="480"/>
    <col min="9217" max="9217" width="21.85546875" style="480" customWidth="1"/>
    <col min="9218" max="9218" width="10.7109375" style="480" customWidth="1"/>
    <col min="9219" max="9219" width="13.42578125" style="480" bestFit="1" customWidth="1"/>
    <col min="9220" max="9220" width="13.42578125" style="480" customWidth="1"/>
    <col min="9221" max="9221" width="11.42578125" style="480" bestFit="1" customWidth="1"/>
    <col min="9222" max="9222" width="10.28515625" style="480" customWidth="1"/>
    <col min="9223" max="9223" width="20.85546875" style="480" customWidth="1"/>
    <col min="9224" max="9224" width="25.42578125" style="480" bestFit="1" customWidth="1"/>
    <col min="9225" max="9225" width="17" style="480" customWidth="1"/>
    <col min="9226" max="9226" width="20.42578125" style="480" bestFit="1" customWidth="1"/>
    <col min="9227" max="9227" width="26.85546875" style="480" customWidth="1"/>
    <col min="9228" max="9472" width="8" style="480"/>
    <col min="9473" max="9473" width="21.85546875" style="480" customWidth="1"/>
    <col min="9474" max="9474" width="10.7109375" style="480" customWidth="1"/>
    <col min="9475" max="9475" width="13.42578125" style="480" bestFit="1" customWidth="1"/>
    <col min="9476" max="9476" width="13.42578125" style="480" customWidth="1"/>
    <col min="9477" max="9477" width="11.42578125" style="480" bestFit="1" customWidth="1"/>
    <col min="9478" max="9478" width="10.28515625" style="480" customWidth="1"/>
    <col min="9479" max="9479" width="20.85546875" style="480" customWidth="1"/>
    <col min="9480" max="9480" width="25.42578125" style="480" bestFit="1" customWidth="1"/>
    <col min="9481" max="9481" width="17" style="480" customWidth="1"/>
    <col min="9482" max="9482" width="20.42578125" style="480" bestFit="1" customWidth="1"/>
    <col min="9483" max="9483" width="26.85546875" style="480" customWidth="1"/>
    <col min="9484" max="9728" width="8" style="480"/>
    <col min="9729" max="9729" width="21.85546875" style="480" customWidth="1"/>
    <col min="9730" max="9730" width="10.7109375" style="480" customWidth="1"/>
    <col min="9731" max="9731" width="13.42578125" style="480" bestFit="1" customWidth="1"/>
    <col min="9732" max="9732" width="13.42578125" style="480" customWidth="1"/>
    <col min="9733" max="9733" width="11.42578125" style="480" bestFit="1" customWidth="1"/>
    <col min="9734" max="9734" width="10.28515625" style="480" customWidth="1"/>
    <col min="9735" max="9735" width="20.85546875" style="480" customWidth="1"/>
    <col min="9736" max="9736" width="25.42578125" style="480" bestFit="1" customWidth="1"/>
    <col min="9737" max="9737" width="17" style="480" customWidth="1"/>
    <col min="9738" max="9738" width="20.42578125" style="480" bestFit="1" customWidth="1"/>
    <col min="9739" max="9739" width="26.85546875" style="480" customWidth="1"/>
    <col min="9740" max="9984" width="8" style="480"/>
    <col min="9985" max="9985" width="21.85546875" style="480" customWidth="1"/>
    <col min="9986" max="9986" width="10.7109375" style="480" customWidth="1"/>
    <col min="9987" max="9987" width="13.42578125" style="480" bestFit="1" customWidth="1"/>
    <col min="9988" max="9988" width="13.42578125" style="480" customWidth="1"/>
    <col min="9989" max="9989" width="11.42578125" style="480" bestFit="1" customWidth="1"/>
    <col min="9990" max="9990" width="10.28515625" style="480" customWidth="1"/>
    <col min="9991" max="9991" width="20.85546875" style="480" customWidth="1"/>
    <col min="9992" max="9992" width="25.42578125" style="480" bestFit="1" customWidth="1"/>
    <col min="9993" max="9993" width="17" style="480" customWidth="1"/>
    <col min="9994" max="9994" width="20.42578125" style="480" bestFit="1" customWidth="1"/>
    <col min="9995" max="9995" width="26.85546875" style="480" customWidth="1"/>
    <col min="9996" max="10240" width="8" style="480"/>
    <col min="10241" max="10241" width="21.85546875" style="480" customWidth="1"/>
    <col min="10242" max="10242" width="10.7109375" style="480" customWidth="1"/>
    <col min="10243" max="10243" width="13.42578125" style="480" bestFit="1" customWidth="1"/>
    <col min="10244" max="10244" width="13.42578125" style="480" customWidth="1"/>
    <col min="10245" max="10245" width="11.42578125" style="480" bestFit="1" customWidth="1"/>
    <col min="10246" max="10246" width="10.28515625" style="480" customWidth="1"/>
    <col min="10247" max="10247" width="20.85546875" style="480" customWidth="1"/>
    <col min="10248" max="10248" width="25.42578125" style="480" bestFit="1" customWidth="1"/>
    <col min="10249" max="10249" width="17" style="480" customWidth="1"/>
    <col min="10250" max="10250" width="20.42578125" style="480" bestFit="1" customWidth="1"/>
    <col min="10251" max="10251" width="26.85546875" style="480" customWidth="1"/>
    <col min="10252" max="10496" width="8" style="480"/>
    <col min="10497" max="10497" width="21.85546875" style="480" customWidth="1"/>
    <col min="10498" max="10498" width="10.7109375" style="480" customWidth="1"/>
    <col min="10499" max="10499" width="13.42578125" style="480" bestFit="1" customWidth="1"/>
    <col min="10500" max="10500" width="13.42578125" style="480" customWidth="1"/>
    <col min="10501" max="10501" width="11.42578125" style="480" bestFit="1" customWidth="1"/>
    <col min="10502" max="10502" width="10.28515625" style="480" customWidth="1"/>
    <col min="10503" max="10503" width="20.85546875" style="480" customWidth="1"/>
    <col min="10504" max="10504" width="25.42578125" style="480" bestFit="1" customWidth="1"/>
    <col min="10505" max="10505" width="17" style="480" customWidth="1"/>
    <col min="10506" max="10506" width="20.42578125" style="480" bestFit="1" customWidth="1"/>
    <col min="10507" max="10507" width="26.85546875" style="480" customWidth="1"/>
    <col min="10508" max="10752" width="8" style="480"/>
    <col min="10753" max="10753" width="21.85546875" style="480" customWidth="1"/>
    <col min="10754" max="10754" width="10.7109375" style="480" customWidth="1"/>
    <col min="10755" max="10755" width="13.42578125" style="480" bestFit="1" customWidth="1"/>
    <col min="10756" max="10756" width="13.42578125" style="480" customWidth="1"/>
    <col min="10757" max="10757" width="11.42578125" style="480" bestFit="1" customWidth="1"/>
    <col min="10758" max="10758" width="10.28515625" style="480" customWidth="1"/>
    <col min="10759" max="10759" width="20.85546875" style="480" customWidth="1"/>
    <col min="10760" max="10760" width="25.42578125" style="480" bestFit="1" customWidth="1"/>
    <col min="10761" max="10761" width="17" style="480" customWidth="1"/>
    <col min="10762" max="10762" width="20.42578125" style="480" bestFit="1" customWidth="1"/>
    <col min="10763" max="10763" width="26.85546875" style="480" customWidth="1"/>
    <col min="10764" max="11008" width="8" style="480"/>
    <col min="11009" max="11009" width="21.85546875" style="480" customWidth="1"/>
    <col min="11010" max="11010" width="10.7109375" style="480" customWidth="1"/>
    <col min="11011" max="11011" width="13.42578125" style="480" bestFit="1" customWidth="1"/>
    <col min="11012" max="11012" width="13.42578125" style="480" customWidth="1"/>
    <col min="11013" max="11013" width="11.42578125" style="480" bestFit="1" customWidth="1"/>
    <col min="11014" max="11014" width="10.28515625" style="480" customWidth="1"/>
    <col min="11015" max="11015" width="20.85546875" style="480" customWidth="1"/>
    <col min="11016" max="11016" width="25.42578125" style="480" bestFit="1" customWidth="1"/>
    <col min="11017" max="11017" width="17" style="480" customWidth="1"/>
    <col min="11018" max="11018" width="20.42578125" style="480" bestFit="1" customWidth="1"/>
    <col min="11019" max="11019" width="26.85546875" style="480" customWidth="1"/>
    <col min="11020" max="11264" width="8" style="480"/>
    <col min="11265" max="11265" width="21.85546875" style="480" customWidth="1"/>
    <col min="11266" max="11266" width="10.7109375" style="480" customWidth="1"/>
    <col min="11267" max="11267" width="13.42578125" style="480" bestFit="1" customWidth="1"/>
    <col min="11268" max="11268" width="13.42578125" style="480" customWidth="1"/>
    <col min="11269" max="11269" width="11.42578125" style="480" bestFit="1" customWidth="1"/>
    <col min="11270" max="11270" width="10.28515625" style="480" customWidth="1"/>
    <col min="11271" max="11271" width="20.85546875" style="480" customWidth="1"/>
    <col min="11272" max="11272" width="25.42578125" style="480" bestFit="1" customWidth="1"/>
    <col min="11273" max="11273" width="17" style="480" customWidth="1"/>
    <col min="11274" max="11274" width="20.42578125" style="480" bestFit="1" customWidth="1"/>
    <col min="11275" max="11275" width="26.85546875" style="480" customWidth="1"/>
    <col min="11276" max="11520" width="8" style="480"/>
    <col min="11521" max="11521" width="21.85546875" style="480" customWidth="1"/>
    <col min="11522" max="11522" width="10.7109375" style="480" customWidth="1"/>
    <col min="11523" max="11523" width="13.42578125" style="480" bestFit="1" customWidth="1"/>
    <col min="11524" max="11524" width="13.42578125" style="480" customWidth="1"/>
    <col min="11525" max="11525" width="11.42578125" style="480" bestFit="1" customWidth="1"/>
    <col min="11526" max="11526" width="10.28515625" style="480" customWidth="1"/>
    <col min="11527" max="11527" width="20.85546875" style="480" customWidth="1"/>
    <col min="11528" max="11528" width="25.42578125" style="480" bestFit="1" customWidth="1"/>
    <col min="11529" max="11529" width="17" style="480" customWidth="1"/>
    <col min="11530" max="11530" width="20.42578125" style="480" bestFit="1" customWidth="1"/>
    <col min="11531" max="11531" width="26.85546875" style="480" customWidth="1"/>
    <col min="11532" max="11776" width="8" style="480"/>
    <col min="11777" max="11777" width="21.85546875" style="480" customWidth="1"/>
    <col min="11778" max="11778" width="10.7109375" style="480" customWidth="1"/>
    <col min="11779" max="11779" width="13.42578125" style="480" bestFit="1" customWidth="1"/>
    <col min="11780" max="11780" width="13.42578125" style="480" customWidth="1"/>
    <col min="11781" max="11781" width="11.42578125" style="480" bestFit="1" customWidth="1"/>
    <col min="11782" max="11782" width="10.28515625" style="480" customWidth="1"/>
    <col min="11783" max="11783" width="20.85546875" style="480" customWidth="1"/>
    <col min="11784" max="11784" width="25.42578125" style="480" bestFit="1" customWidth="1"/>
    <col min="11785" max="11785" width="17" style="480" customWidth="1"/>
    <col min="11786" max="11786" width="20.42578125" style="480" bestFit="1" customWidth="1"/>
    <col min="11787" max="11787" width="26.85546875" style="480" customWidth="1"/>
    <col min="11788" max="12032" width="8" style="480"/>
    <col min="12033" max="12033" width="21.85546875" style="480" customWidth="1"/>
    <col min="12034" max="12034" width="10.7109375" style="480" customWidth="1"/>
    <col min="12035" max="12035" width="13.42578125" style="480" bestFit="1" customWidth="1"/>
    <col min="12036" max="12036" width="13.42578125" style="480" customWidth="1"/>
    <col min="12037" max="12037" width="11.42578125" style="480" bestFit="1" customWidth="1"/>
    <col min="12038" max="12038" width="10.28515625" style="480" customWidth="1"/>
    <col min="12039" max="12039" width="20.85546875" style="480" customWidth="1"/>
    <col min="12040" max="12040" width="25.42578125" style="480" bestFit="1" customWidth="1"/>
    <col min="12041" max="12041" width="17" style="480" customWidth="1"/>
    <col min="12042" max="12042" width="20.42578125" style="480" bestFit="1" customWidth="1"/>
    <col min="12043" max="12043" width="26.85546875" style="480" customWidth="1"/>
    <col min="12044" max="12288" width="8" style="480"/>
    <col min="12289" max="12289" width="21.85546875" style="480" customWidth="1"/>
    <col min="12290" max="12290" width="10.7109375" style="480" customWidth="1"/>
    <col min="12291" max="12291" width="13.42578125" style="480" bestFit="1" customWidth="1"/>
    <col min="12292" max="12292" width="13.42578125" style="480" customWidth="1"/>
    <col min="12293" max="12293" width="11.42578125" style="480" bestFit="1" customWidth="1"/>
    <col min="12294" max="12294" width="10.28515625" style="480" customWidth="1"/>
    <col min="12295" max="12295" width="20.85546875" style="480" customWidth="1"/>
    <col min="12296" max="12296" width="25.42578125" style="480" bestFit="1" customWidth="1"/>
    <col min="12297" max="12297" width="17" style="480" customWidth="1"/>
    <col min="12298" max="12298" width="20.42578125" style="480" bestFit="1" customWidth="1"/>
    <col min="12299" max="12299" width="26.85546875" style="480" customWidth="1"/>
    <col min="12300" max="12544" width="8" style="480"/>
    <col min="12545" max="12545" width="21.85546875" style="480" customWidth="1"/>
    <col min="12546" max="12546" width="10.7109375" style="480" customWidth="1"/>
    <col min="12547" max="12547" width="13.42578125" style="480" bestFit="1" customWidth="1"/>
    <col min="12548" max="12548" width="13.42578125" style="480" customWidth="1"/>
    <col min="12549" max="12549" width="11.42578125" style="480" bestFit="1" customWidth="1"/>
    <col min="12550" max="12550" width="10.28515625" style="480" customWidth="1"/>
    <col min="12551" max="12551" width="20.85546875" style="480" customWidth="1"/>
    <col min="12552" max="12552" width="25.42578125" style="480" bestFit="1" customWidth="1"/>
    <col min="12553" max="12553" width="17" style="480" customWidth="1"/>
    <col min="12554" max="12554" width="20.42578125" style="480" bestFit="1" customWidth="1"/>
    <col min="12555" max="12555" width="26.85546875" style="480" customWidth="1"/>
    <col min="12556" max="12800" width="8" style="480"/>
    <col min="12801" max="12801" width="21.85546875" style="480" customWidth="1"/>
    <col min="12802" max="12802" width="10.7109375" style="480" customWidth="1"/>
    <col min="12803" max="12803" width="13.42578125" style="480" bestFit="1" customWidth="1"/>
    <col min="12804" max="12804" width="13.42578125" style="480" customWidth="1"/>
    <col min="12805" max="12805" width="11.42578125" style="480" bestFit="1" customWidth="1"/>
    <col min="12806" max="12806" width="10.28515625" style="480" customWidth="1"/>
    <col min="12807" max="12807" width="20.85546875" style="480" customWidth="1"/>
    <col min="12808" max="12808" width="25.42578125" style="480" bestFit="1" customWidth="1"/>
    <col min="12809" max="12809" width="17" style="480" customWidth="1"/>
    <col min="12810" max="12810" width="20.42578125" style="480" bestFit="1" customWidth="1"/>
    <col min="12811" max="12811" width="26.85546875" style="480" customWidth="1"/>
    <col min="12812" max="13056" width="8" style="480"/>
    <col min="13057" max="13057" width="21.85546875" style="480" customWidth="1"/>
    <col min="13058" max="13058" width="10.7109375" style="480" customWidth="1"/>
    <col min="13059" max="13059" width="13.42578125" style="480" bestFit="1" customWidth="1"/>
    <col min="13060" max="13060" width="13.42578125" style="480" customWidth="1"/>
    <col min="13061" max="13061" width="11.42578125" style="480" bestFit="1" customWidth="1"/>
    <col min="13062" max="13062" width="10.28515625" style="480" customWidth="1"/>
    <col min="13063" max="13063" width="20.85546875" style="480" customWidth="1"/>
    <col min="13064" max="13064" width="25.42578125" style="480" bestFit="1" customWidth="1"/>
    <col min="13065" max="13065" width="17" style="480" customWidth="1"/>
    <col min="13066" max="13066" width="20.42578125" style="480" bestFit="1" customWidth="1"/>
    <col min="13067" max="13067" width="26.85546875" style="480" customWidth="1"/>
    <col min="13068" max="13312" width="8" style="480"/>
    <col min="13313" max="13313" width="21.85546875" style="480" customWidth="1"/>
    <col min="13314" max="13314" width="10.7109375" style="480" customWidth="1"/>
    <col min="13315" max="13315" width="13.42578125" style="480" bestFit="1" customWidth="1"/>
    <col min="13316" max="13316" width="13.42578125" style="480" customWidth="1"/>
    <col min="13317" max="13317" width="11.42578125" style="480" bestFit="1" customWidth="1"/>
    <col min="13318" max="13318" width="10.28515625" style="480" customWidth="1"/>
    <col min="13319" max="13319" width="20.85546875" style="480" customWidth="1"/>
    <col min="13320" max="13320" width="25.42578125" style="480" bestFit="1" customWidth="1"/>
    <col min="13321" max="13321" width="17" style="480" customWidth="1"/>
    <col min="13322" max="13322" width="20.42578125" style="480" bestFit="1" customWidth="1"/>
    <col min="13323" max="13323" width="26.85546875" style="480" customWidth="1"/>
    <col min="13324" max="13568" width="8" style="480"/>
    <col min="13569" max="13569" width="21.85546875" style="480" customWidth="1"/>
    <col min="13570" max="13570" width="10.7109375" style="480" customWidth="1"/>
    <col min="13571" max="13571" width="13.42578125" style="480" bestFit="1" customWidth="1"/>
    <col min="13572" max="13572" width="13.42578125" style="480" customWidth="1"/>
    <col min="13573" max="13573" width="11.42578125" style="480" bestFit="1" customWidth="1"/>
    <col min="13574" max="13574" width="10.28515625" style="480" customWidth="1"/>
    <col min="13575" max="13575" width="20.85546875" style="480" customWidth="1"/>
    <col min="13576" max="13576" width="25.42578125" style="480" bestFit="1" customWidth="1"/>
    <col min="13577" max="13577" width="17" style="480" customWidth="1"/>
    <col min="13578" max="13578" width="20.42578125" style="480" bestFit="1" customWidth="1"/>
    <col min="13579" max="13579" width="26.85546875" style="480" customWidth="1"/>
    <col min="13580" max="13824" width="8" style="480"/>
    <col min="13825" max="13825" width="21.85546875" style="480" customWidth="1"/>
    <col min="13826" max="13826" width="10.7109375" style="480" customWidth="1"/>
    <col min="13827" max="13827" width="13.42578125" style="480" bestFit="1" customWidth="1"/>
    <col min="13828" max="13828" width="13.42578125" style="480" customWidth="1"/>
    <col min="13829" max="13829" width="11.42578125" style="480" bestFit="1" customWidth="1"/>
    <col min="13830" max="13830" width="10.28515625" style="480" customWidth="1"/>
    <col min="13831" max="13831" width="20.85546875" style="480" customWidth="1"/>
    <col min="13832" max="13832" width="25.42578125" style="480" bestFit="1" customWidth="1"/>
    <col min="13833" max="13833" width="17" style="480" customWidth="1"/>
    <col min="13834" max="13834" width="20.42578125" style="480" bestFit="1" customWidth="1"/>
    <col min="13835" max="13835" width="26.85546875" style="480" customWidth="1"/>
    <col min="13836" max="14080" width="8" style="480"/>
    <col min="14081" max="14081" width="21.85546875" style="480" customWidth="1"/>
    <col min="14082" max="14082" width="10.7109375" style="480" customWidth="1"/>
    <col min="14083" max="14083" width="13.42578125" style="480" bestFit="1" customWidth="1"/>
    <col min="14084" max="14084" width="13.42578125" style="480" customWidth="1"/>
    <col min="14085" max="14085" width="11.42578125" style="480" bestFit="1" customWidth="1"/>
    <col min="14086" max="14086" width="10.28515625" style="480" customWidth="1"/>
    <col min="14087" max="14087" width="20.85546875" style="480" customWidth="1"/>
    <col min="14088" max="14088" width="25.42578125" style="480" bestFit="1" customWidth="1"/>
    <col min="14089" max="14089" width="17" style="480" customWidth="1"/>
    <col min="14090" max="14090" width="20.42578125" style="480" bestFit="1" customWidth="1"/>
    <col min="14091" max="14091" width="26.85546875" style="480" customWidth="1"/>
    <col min="14092" max="14336" width="8" style="480"/>
    <col min="14337" max="14337" width="21.85546875" style="480" customWidth="1"/>
    <col min="14338" max="14338" width="10.7109375" style="480" customWidth="1"/>
    <col min="14339" max="14339" width="13.42578125" style="480" bestFit="1" customWidth="1"/>
    <col min="14340" max="14340" width="13.42578125" style="480" customWidth="1"/>
    <col min="14341" max="14341" width="11.42578125" style="480" bestFit="1" customWidth="1"/>
    <col min="14342" max="14342" width="10.28515625" style="480" customWidth="1"/>
    <col min="14343" max="14343" width="20.85546875" style="480" customWidth="1"/>
    <col min="14344" max="14344" width="25.42578125" style="480" bestFit="1" customWidth="1"/>
    <col min="14345" max="14345" width="17" style="480" customWidth="1"/>
    <col min="14346" max="14346" width="20.42578125" style="480" bestFit="1" customWidth="1"/>
    <col min="14347" max="14347" width="26.85546875" style="480" customWidth="1"/>
    <col min="14348" max="14592" width="8" style="480"/>
    <col min="14593" max="14593" width="21.85546875" style="480" customWidth="1"/>
    <col min="14594" max="14594" width="10.7109375" style="480" customWidth="1"/>
    <col min="14595" max="14595" width="13.42578125" style="480" bestFit="1" customWidth="1"/>
    <col min="14596" max="14596" width="13.42578125" style="480" customWidth="1"/>
    <col min="14597" max="14597" width="11.42578125" style="480" bestFit="1" customWidth="1"/>
    <col min="14598" max="14598" width="10.28515625" style="480" customWidth="1"/>
    <col min="14599" max="14599" width="20.85546875" style="480" customWidth="1"/>
    <col min="14600" max="14600" width="25.42578125" style="480" bestFit="1" customWidth="1"/>
    <col min="14601" max="14601" width="17" style="480" customWidth="1"/>
    <col min="14602" max="14602" width="20.42578125" style="480" bestFit="1" customWidth="1"/>
    <col min="14603" max="14603" width="26.85546875" style="480" customWidth="1"/>
    <col min="14604" max="14848" width="8" style="480"/>
    <col min="14849" max="14849" width="21.85546875" style="480" customWidth="1"/>
    <col min="14850" max="14850" width="10.7109375" style="480" customWidth="1"/>
    <col min="14851" max="14851" width="13.42578125" style="480" bestFit="1" customWidth="1"/>
    <col min="14852" max="14852" width="13.42578125" style="480" customWidth="1"/>
    <col min="14853" max="14853" width="11.42578125" style="480" bestFit="1" customWidth="1"/>
    <col min="14854" max="14854" width="10.28515625" style="480" customWidth="1"/>
    <col min="14855" max="14855" width="20.85546875" style="480" customWidth="1"/>
    <col min="14856" max="14856" width="25.42578125" style="480" bestFit="1" customWidth="1"/>
    <col min="14857" max="14857" width="17" style="480" customWidth="1"/>
    <col min="14858" max="14858" width="20.42578125" style="480" bestFit="1" customWidth="1"/>
    <col min="14859" max="14859" width="26.85546875" style="480" customWidth="1"/>
    <col min="14860" max="15104" width="8" style="480"/>
    <col min="15105" max="15105" width="21.85546875" style="480" customWidth="1"/>
    <col min="15106" max="15106" width="10.7109375" style="480" customWidth="1"/>
    <col min="15107" max="15107" width="13.42578125" style="480" bestFit="1" customWidth="1"/>
    <col min="15108" max="15108" width="13.42578125" style="480" customWidth="1"/>
    <col min="15109" max="15109" width="11.42578125" style="480" bestFit="1" customWidth="1"/>
    <col min="15110" max="15110" width="10.28515625" style="480" customWidth="1"/>
    <col min="15111" max="15111" width="20.85546875" style="480" customWidth="1"/>
    <col min="15112" max="15112" width="25.42578125" style="480" bestFit="1" customWidth="1"/>
    <col min="15113" max="15113" width="17" style="480" customWidth="1"/>
    <col min="15114" max="15114" width="20.42578125" style="480" bestFit="1" customWidth="1"/>
    <col min="15115" max="15115" width="26.85546875" style="480" customWidth="1"/>
    <col min="15116" max="15360" width="8" style="480"/>
    <col min="15361" max="15361" width="21.85546875" style="480" customWidth="1"/>
    <col min="15362" max="15362" width="10.7109375" style="480" customWidth="1"/>
    <col min="15363" max="15363" width="13.42578125" style="480" bestFit="1" customWidth="1"/>
    <col min="15364" max="15364" width="13.42578125" style="480" customWidth="1"/>
    <col min="15365" max="15365" width="11.42578125" style="480" bestFit="1" customWidth="1"/>
    <col min="15366" max="15366" width="10.28515625" style="480" customWidth="1"/>
    <col min="15367" max="15367" width="20.85546875" style="480" customWidth="1"/>
    <col min="15368" max="15368" width="25.42578125" style="480" bestFit="1" customWidth="1"/>
    <col min="15369" max="15369" width="17" style="480" customWidth="1"/>
    <col min="15370" max="15370" width="20.42578125" style="480" bestFit="1" customWidth="1"/>
    <col min="15371" max="15371" width="26.85546875" style="480" customWidth="1"/>
    <col min="15372" max="15616" width="8" style="480"/>
    <col min="15617" max="15617" width="21.85546875" style="480" customWidth="1"/>
    <col min="15618" max="15618" width="10.7109375" style="480" customWidth="1"/>
    <col min="15619" max="15619" width="13.42578125" style="480" bestFit="1" customWidth="1"/>
    <col min="15620" max="15620" width="13.42578125" style="480" customWidth="1"/>
    <col min="15621" max="15621" width="11.42578125" style="480" bestFit="1" customWidth="1"/>
    <col min="15622" max="15622" width="10.28515625" style="480" customWidth="1"/>
    <col min="15623" max="15623" width="20.85546875" style="480" customWidth="1"/>
    <col min="15624" max="15624" width="25.42578125" style="480" bestFit="1" customWidth="1"/>
    <col min="15625" max="15625" width="17" style="480" customWidth="1"/>
    <col min="15626" max="15626" width="20.42578125" style="480" bestFit="1" customWidth="1"/>
    <col min="15627" max="15627" width="26.85546875" style="480" customWidth="1"/>
    <col min="15628" max="15872" width="8" style="480"/>
    <col min="15873" max="15873" width="21.85546875" style="480" customWidth="1"/>
    <col min="15874" max="15874" width="10.7109375" style="480" customWidth="1"/>
    <col min="15875" max="15875" width="13.42578125" style="480" bestFit="1" customWidth="1"/>
    <col min="15876" max="15876" width="13.42578125" style="480" customWidth="1"/>
    <col min="15877" max="15877" width="11.42578125" style="480" bestFit="1" customWidth="1"/>
    <col min="15878" max="15878" width="10.28515625" style="480" customWidth="1"/>
    <col min="15879" max="15879" width="20.85546875" style="480" customWidth="1"/>
    <col min="15880" max="15880" width="25.42578125" style="480" bestFit="1" customWidth="1"/>
    <col min="15881" max="15881" width="17" style="480" customWidth="1"/>
    <col min="15882" max="15882" width="20.42578125" style="480" bestFit="1" customWidth="1"/>
    <col min="15883" max="15883" width="26.85546875" style="480" customWidth="1"/>
    <col min="15884" max="16128" width="8" style="480"/>
    <col min="16129" max="16129" width="21.85546875" style="480" customWidth="1"/>
    <col min="16130" max="16130" width="10.7109375" style="480" customWidth="1"/>
    <col min="16131" max="16131" width="13.42578125" style="480" bestFit="1" customWidth="1"/>
    <col min="16132" max="16132" width="13.42578125" style="480" customWidth="1"/>
    <col min="16133" max="16133" width="11.42578125" style="480" bestFit="1" customWidth="1"/>
    <col min="16134" max="16134" width="10.28515625" style="480" customWidth="1"/>
    <col min="16135" max="16135" width="20.85546875" style="480" customWidth="1"/>
    <col min="16136" max="16136" width="25.42578125" style="480" bestFit="1" customWidth="1"/>
    <col min="16137" max="16137" width="17" style="480" customWidth="1"/>
    <col min="16138" max="16138" width="20.42578125" style="480" bestFit="1" customWidth="1"/>
    <col min="16139" max="16139" width="26.85546875" style="480" customWidth="1"/>
    <col min="16140" max="16384" width="8" style="480"/>
  </cols>
  <sheetData>
    <row r="1" spans="1:11" ht="14.25" customHeight="1" x14ac:dyDescent="0.25">
      <c r="A1" s="1099" t="s">
        <v>1974</v>
      </c>
      <c r="B1" s="1099"/>
      <c r="C1" s="1099"/>
      <c r="D1" s="1099"/>
      <c r="E1" s="1099"/>
      <c r="F1" s="1099"/>
      <c r="G1" s="1099"/>
      <c r="H1" s="1099"/>
      <c r="I1" s="1099"/>
      <c r="J1" s="1099"/>
      <c r="K1" s="1099"/>
    </row>
    <row r="2" spans="1:11" ht="14.25" customHeight="1" x14ac:dyDescent="0.25">
      <c r="A2" s="515"/>
      <c r="B2" s="515"/>
      <c r="C2" s="515"/>
      <c r="D2" s="515"/>
      <c r="E2" s="515"/>
      <c r="F2" s="515"/>
      <c r="G2" s="515"/>
      <c r="H2" s="515"/>
      <c r="I2" s="515"/>
      <c r="J2" s="515"/>
      <c r="K2" s="515"/>
    </row>
    <row r="3" spans="1:11" ht="14.25" customHeight="1" x14ac:dyDescent="0.25">
      <c r="A3" s="482" t="s">
        <v>2405</v>
      </c>
      <c r="B3" s="581"/>
      <c r="C3" s="581"/>
      <c r="D3" s="581"/>
      <c r="E3" s="581"/>
      <c r="F3" s="581"/>
      <c r="G3" s="581"/>
      <c r="H3" s="581"/>
      <c r="I3" s="581"/>
      <c r="J3" s="581"/>
      <c r="K3" s="515" t="s">
        <v>1975</v>
      </c>
    </row>
    <row r="4" spans="1:11" ht="14.25" customHeight="1" x14ac:dyDescent="0.25">
      <c r="A4" s="482" t="s">
        <v>2508</v>
      </c>
    </row>
    <row r="5" spans="1:11" ht="14.25" customHeight="1" x14ac:dyDescent="0.25">
      <c r="A5" s="516"/>
      <c r="K5" s="517" t="s">
        <v>1976</v>
      </c>
    </row>
    <row r="6" spans="1:11" ht="14.25" customHeight="1" x14ac:dyDescent="0.25">
      <c r="A6" s="518"/>
    </row>
    <row r="7" spans="1:11" ht="89.25" customHeight="1" x14ac:dyDescent="0.25">
      <c r="A7" s="777" t="s">
        <v>1977</v>
      </c>
      <c r="B7" s="777" t="s">
        <v>1978</v>
      </c>
      <c r="C7" s="777" t="s">
        <v>1979</v>
      </c>
      <c r="D7" s="777" t="s">
        <v>2359</v>
      </c>
      <c r="E7" s="777" t="s">
        <v>1980</v>
      </c>
      <c r="F7" s="777" t="s">
        <v>1981</v>
      </c>
      <c r="G7" s="777" t="s">
        <v>1982</v>
      </c>
      <c r="H7" s="777" t="s">
        <v>2360</v>
      </c>
      <c r="I7" s="777" t="s">
        <v>1983</v>
      </c>
      <c r="J7" s="777" t="s">
        <v>1984</v>
      </c>
      <c r="K7" s="777" t="s">
        <v>1985</v>
      </c>
    </row>
    <row r="8" spans="1:11" ht="14.25" customHeight="1" x14ac:dyDescent="0.25">
      <c r="A8" s="488" t="s">
        <v>1986</v>
      </c>
      <c r="B8" s="488"/>
      <c r="C8" s="488"/>
      <c r="D8" s="488"/>
      <c r="E8" s="488"/>
      <c r="F8" s="488"/>
      <c r="G8" s="488"/>
      <c r="H8" s="488"/>
      <c r="I8" s="488"/>
      <c r="J8" s="488"/>
      <c r="K8" s="488"/>
    </row>
    <row r="9" spans="1:11" ht="14.25" customHeight="1" x14ac:dyDescent="0.25">
      <c r="A9" s="488" t="s">
        <v>1987</v>
      </c>
      <c r="B9" s="519"/>
      <c r="C9" s="519"/>
      <c r="D9" s="519"/>
      <c r="E9" s="519"/>
      <c r="F9" s="519"/>
      <c r="G9" s="519"/>
      <c r="H9" s="519"/>
      <c r="I9" s="519"/>
      <c r="J9" s="519"/>
      <c r="K9" s="519"/>
    </row>
    <row r="10" spans="1:11" ht="14.25" customHeight="1" x14ac:dyDescent="0.25">
      <c r="A10" s="488" t="s">
        <v>1988</v>
      </c>
      <c r="B10" s="519"/>
      <c r="C10" s="519"/>
      <c r="D10" s="519"/>
      <c r="E10" s="519"/>
      <c r="F10" s="519"/>
      <c r="G10" s="519"/>
      <c r="H10" s="519"/>
      <c r="I10" s="519"/>
      <c r="J10" s="519"/>
      <c r="K10" s="519"/>
    </row>
    <row r="11" spans="1:11" ht="14.25" customHeight="1" x14ac:dyDescent="0.25">
      <c r="A11" s="488" t="s">
        <v>1989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</row>
    <row r="12" spans="1:11" ht="14.25" customHeight="1" x14ac:dyDescent="0.25">
      <c r="A12" s="488" t="s">
        <v>1990</v>
      </c>
      <c r="B12" s="519"/>
      <c r="C12" s="519"/>
      <c r="D12" s="519"/>
      <c r="E12" s="519"/>
      <c r="F12" s="519"/>
      <c r="G12" s="519"/>
      <c r="H12" s="519"/>
      <c r="I12" s="519"/>
      <c r="J12" s="519"/>
      <c r="K12" s="519"/>
    </row>
    <row r="13" spans="1:11" ht="14.25" customHeight="1" x14ac:dyDescent="0.25">
      <c r="A13" s="519"/>
      <c r="B13" s="519"/>
      <c r="C13" s="519"/>
      <c r="D13" s="519"/>
      <c r="E13" s="519"/>
      <c r="F13" s="519"/>
      <c r="G13" s="519"/>
      <c r="H13" s="519"/>
      <c r="I13" s="519"/>
      <c r="J13" s="519"/>
      <c r="K13" s="519"/>
    </row>
    <row r="14" spans="1:11" ht="14.25" customHeight="1" x14ac:dyDescent="0.25">
      <c r="A14" s="488" t="s">
        <v>1991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8"/>
    </row>
    <row r="15" spans="1:11" ht="14.25" customHeight="1" x14ac:dyDescent="0.25">
      <c r="A15" s="488" t="s">
        <v>1992</v>
      </c>
      <c r="B15" s="519"/>
      <c r="C15" s="519"/>
      <c r="D15" s="519"/>
      <c r="E15" s="519"/>
      <c r="F15" s="519"/>
      <c r="G15" s="519"/>
      <c r="H15" s="519"/>
      <c r="I15" s="519"/>
      <c r="J15" s="519"/>
      <c r="K15" s="519"/>
    </row>
    <row r="16" spans="1:11" ht="14.25" customHeight="1" x14ac:dyDescent="0.25">
      <c r="A16" s="488" t="s">
        <v>1993</v>
      </c>
      <c r="B16" s="519"/>
      <c r="C16" s="519"/>
      <c r="D16" s="519"/>
      <c r="E16" s="519"/>
      <c r="F16" s="519"/>
      <c r="G16" s="519"/>
      <c r="H16" s="519"/>
      <c r="I16" s="519"/>
      <c r="J16" s="519"/>
      <c r="K16" s="519"/>
    </row>
    <row r="17" spans="1:11" ht="14.25" customHeight="1" x14ac:dyDescent="0.25">
      <c r="A17" s="488" t="s">
        <v>1994</v>
      </c>
      <c r="B17" s="519"/>
      <c r="C17" s="519"/>
      <c r="D17" s="519"/>
      <c r="E17" s="519"/>
      <c r="F17" s="519"/>
      <c r="G17" s="519"/>
      <c r="H17" s="519"/>
      <c r="I17" s="519"/>
      <c r="J17" s="519"/>
      <c r="K17" s="519"/>
    </row>
    <row r="18" spans="1:11" ht="14.25" customHeight="1" x14ac:dyDescent="0.25">
      <c r="A18" s="488" t="s">
        <v>1995</v>
      </c>
      <c r="B18" s="519"/>
      <c r="C18" s="519"/>
      <c r="D18" s="519"/>
      <c r="E18" s="519"/>
      <c r="F18" s="519"/>
      <c r="G18" s="519"/>
      <c r="H18" s="519"/>
      <c r="I18" s="519"/>
      <c r="J18" s="519"/>
      <c r="K18" s="519"/>
    </row>
    <row r="19" spans="1:11" ht="14.25" customHeight="1" x14ac:dyDescent="0.25">
      <c r="A19" s="519"/>
      <c r="B19" s="519"/>
      <c r="C19" s="519"/>
      <c r="D19" s="519"/>
      <c r="E19" s="519"/>
      <c r="F19" s="519"/>
      <c r="G19" s="519"/>
      <c r="H19" s="519"/>
      <c r="I19" s="519"/>
      <c r="J19" s="519"/>
      <c r="K19" s="519"/>
    </row>
    <row r="20" spans="1:11" ht="14.25" customHeight="1" x14ac:dyDescent="0.25">
      <c r="A20" s="488" t="s">
        <v>1996</v>
      </c>
      <c r="B20" s="488"/>
      <c r="C20" s="488"/>
      <c r="D20" s="488"/>
      <c r="E20" s="488"/>
      <c r="F20" s="488"/>
      <c r="G20" s="488"/>
      <c r="H20" s="488"/>
      <c r="I20" s="488"/>
      <c r="J20" s="488"/>
      <c r="K20" s="488"/>
    </row>
    <row r="21" spans="1:11" ht="14.25" customHeight="1" x14ac:dyDescent="0.25">
      <c r="A21" s="519"/>
      <c r="B21" s="519"/>
      <c r="C21" s="519"/>
      <c r="D21" s="519"/>
      <c r="E21" s="519"/>
      <c r="F21" s="519"/>
      <c r="G21" s="519"/>
      <c r="H21" s="519"/>
      <c r="I21" s="519"/>
      <c r="J21" s="519"/>
      <c r="K21" s="519"/>
    </row>
    <row r="22" spans="1:11" ht="12" customHeight="1" x14ac:dyDescent="0.25">
      <c r="A22" s="520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26" workbookViewId="0">
      <selection activeCell="A42" sqref="A42:B43"/>
    </sheetView>
  </sheetViews>
  <sheetFormatPr baseColWidth="10" defaultRowHeight="11.25" x14ac:dyDescent="0.2"/>
  <cols>
    <col min="1" max="1" width="8.42578125" style="612" customWidth="1"/>
    <col min="2" max="2" width="28.28515625" style="612" customWidth="1"/>
    <col min="3" max="3" width="7.7109375" style="612" customWidth="1"/>
    <col min="4" max="7" width="14.42578125" style="612" customWidth="1"/>
    <col min="8" max="256" width="11.42578125" style="612"/>
    <col min="257" max="257" width="8.42578125" style="612" customWidth="1"/>
    <col min="258" max="258" width="28.28515625" style="612" customWidth="1"/>
    <col min="259" max="259" width="7.7109375" style="612" customWidth="1"/>
    <col min="260" max="263" width="14.42578125" style="612" customWidth="1"/>
    <col min="264" max="512" width="11.42578125" style="612"/>
    <col min="513" max="513" width="8.42578125" style="612" customWidth="1"/>
    <col min="514" max="514" width="28.28515625" style="612" customWidth="1"/>
    <col min="515" max="515" width="7.7109375" style="612" customWidth="1"/>
    <col min="516" max="519" width="14.42578125" style="612" customWidth="1"/>
    <col min="520" max="768" width="11.42578125" style="612"/>
    <col min="769" max="769" width="8.42578125" style="612" customWidth="1"/>
    <col min="770" max="770" width="28.28515625" style="612" customWidth="1"/>
    <col min="771" max="771" width="7.7109375" style="612" customWidth="1"/>
    <col min="772" max="775" width="14.42578125" style="612" customWidth="1"/>
    <col min="776" max="1024" width="11.42578125" style="612"/>
    <col min="1025" max="1025" width="8.42578125" style="612" customWidth="1"/>
    <col min="1026" max="1026" width="28.28515625" style="612" customWidth="1"/>
    <col min="1027" max="1027" width="7.7109375" style="612" customWidth="1"/>
    <col min="1028" max="1031" width="14.42578125" style="612" customWidth="1"/>
    <col min="1032" max="1280" width="11.42578125" style="612"/>
    <col min="1281" max="1281" width="8.42578125" style="612" customWidth="1"/>
    <col min="1282" max="1282" width="28.28515625" style="612" customWidth="1"/>
    <col min="1283" max="1283" width="7.7109375" style="612" customWidth="1"/>
    <col min="1284" max="1287" width="14.42578125" style="612" customWidth="1"/>
    <col min="1288" max="1536" width="11.42578125" style="612"/>
    <col min="1537" max="1537" width="8.42578125" style="612" customWidth="1"/>
    <col min="1538" max="1538" width="28.28515625" style="612" customWidth="1"/>
    <col min="1539" max="1539" width="7.7109375" style="612" customWidth="1"/>
    <col min="1540" max="1543" width="14.42578125" style="612" customWidth="1"/>
    <col min="1544" max="1792" width="11.42578125" style="612"/>
    <col min="1793" max="1793" width="8.42578125" style="612" customWidth="1"/>
    <col min="1794" max="1794" width="28.28515625" style="612" customWidth="1"/>
    <col min="1795" max="1795" width="7.7109375" style="612" customWidth="1"/>
    <col min="1796" max="1799" width="14.42578125" style="612" customWidth="1"/>
    <col min="1800" max="2048" width="11.42578125" style="612"/>
    <col min="2049" max="2049" width="8.42578125" style="612" customWidth="1"/>
    <col min="2050" max="2050" width="28.28515625" style="612" customWidth="1"/>
    <col min="2051" max="2051" width="7.7109375" style="612" customWidth="1"/>
    <col min="2052" max="2055" width="14.42578125" style="612" customWidth="1"/>
    <col min="2056" max="2304" width="11.42578125" style="612"/>
    <col min="2305" max="2305" width="8.42578125" style="612" customWidth="1"/>
    <col min="2306" max="2306" width="28.28515625" style="612" customWidth="1"/>
    <col min="2307" max="2307" width="7.7109375" style="612" customWidth="1"/>
    <col min="2308" max="2311" width="14.42578125" style="612" customWidth="1"/>
    <col min="2312" max="2560" width="11.42578125" style="612"/>
    <col min="2561" max="2561" width="8.42578125" style="612" customWidth="1"/>
    <col min="2562" max="2562" width="28.28515625" style="612" customWidth="1"/>
    <col min="2563" max="2563" width="7.7109375" style="612" customWidth="1"/>
    <col min="2564" max="2567" width="14.42578125" style="612" customWidth="1"/>
    <col min="2568" max="2816" width="11.42578125" style="612"/>
    <col min="2817" max="2817" width="8.42578125" style="612" customWidth="1"/>
    <col min="2818" max="2818" width="28.28515625" style="612" customWidth="1"/>
    <col min="2819" max="2819" width="7.7109375" style="612" customWidth="1"/>
    <col min="2820" max="2823" width="14.42578125" style="612" customWidth="1"/>
    <col min="2824" max="3072" width="11.42578125" style="612"/>
    <col min="3073" max="3073" width="8.42578125" style="612" customWidth="1"/>
    <col min="3074" max="3074" width="28.28515625" style="612" customWidth="1"/>
    <col min="3075" max="3075" width="7.7109375" style="612" customWidth="1"/>
    <col min="3076" max="3079" width="14.42578125" style="612" customWidth="1"/>
    <col min="3080" max="3328" width="11.42578125" style="612"/>
    <col min="3329" max="3329" width="8.42578125" style="612" customWidth="1"/>
    <col min="3330" max="3330" width="28.28515625" style="612" customWidth="1"/>
    <col min="3331" max="3331" width="7.7109375" style="612" customWidth="1"/>
    <col min="3332" max="3335" width="14.42578125" style="612" customWidth="1"/>
    <col min="3336" max="3584" width="11.42578125" style="612"/>
    <col min="3585" max="3585" width="8.42578125" style="612" customWidth="1"/>
    <col min="3586" max="3586" width="28.28515625" style="612" customWidth="1"/>
    <col min="3587" max="3587" width="7.7109375" style="612" customWidth="1"/>
    <col min="3588" max="3591" width="14.42578125" style="612" customWidth="1"/>
    <col min="3592" max="3840" width="11.42578125" style="612"/>
    <col min="3841" max="3841" width="8.42578125" style="612" customWidth="1"/>
    <col min="3842" max="3842" width="28.28515625" style="612" customWidth="1"/>
    <col min="3843" max="3843" width="7.7109375" style="612" customWidth="1"/>
    <col min="3844" max="3847" width="14.42578125" style="612" customWidth="1"/>
    <col min="3848" max="4096" width="11.42578125" style="612"/>
    <col min="4097" max="4097" width="8.42578125" style="612" customWidth="1"/>
    <col min="4098" max="4098" width="28.28515625" style="612" customWidth="1"/>
    <col min="4099" max="4099" width="7.7109375" style="612" customWidth="1"/>
    <col min="4100" max="4103" width="14.42578125" style="612" customWidth="1"/>
    <col min="4104" max="4352" width="11.42578125" style="612"/>
    <col min="4353" max="4353" width="8.42578125" style="612" customWidth="1"/>
    <col min="4354" max="4354" width="28.28515625" style="612" customWidth="1"/>
    <col min="4355" max="4355" width="7.7109375" style="612" customWidth="1"/>
    <col min="4356" max="4359" width="14.42578125" style="612" customWidth="1"/>
    <col min="4360" max="4608" width="11.42578125" style="612"/>
    <col min="4609" max="4609" width="8.42578125" style="612" customWidth="1"/>
    <col min="4610" max="4610" width="28.28515625" style="612" customWidth="1"/>
    <col min="4611" max="4611" width="7.7109375" style="612" customWidth="1"/>
    <col min="4612" max="4615" width="14.42578125" style="612" customWidth="1"/>
    <col min="4616" max="4864" width="11.42578125" style="612"/>
    <col min="4865" max="4865" width="8.42578125" style="612" customWidth="1"/>
    <col min="4866" max="4866" width="28.28515625" style="612" customWidth="1"/>
    <col min="4867" max="4867" width="7.7109375" style="612" customWidth="1"/>
    <col min="4868" max="4871" width="14.42578125" style="612" customWidth="1"/>
    <col min="4872" max="5120" width="11.42578125" style="612"/>
    <col min="5121" max="5121" width="8.42578125" style="612" customWidth="1"/>
    <col min="5122" max="5122" width="28.28515625" style="612" customWidth="1"/>
    <col min="5123" max="5123" width="7.7109375" style="612" customWidth="1"/>
    <col min="5124" max="5127" width="14.42578125" style="612" customWidth="1"/>
    <col min="5128" max="5376" width="11.42578125" style="612"/>
    <col min="5377" max="5377" width="8.42578125" style="612" customWidth="1"/>
    <col min="5378" max="5378" width="28.28515625" style="612" customWidth="1"/>
    <col min="5379" max="5379" width="7.7109375" style="612" customWidth="1"/>
    <col min="5380" max="5383" width="14.42578125" style="612" customWidth="1"/>
    <col min="5384" max="5632" width="11.42578125" style="612"/>
    <col min="5633" max="5633" width="8.42578125" style="612" customWidth="1"/>
    <col min="5634" max="5634" width="28.28515625" style="612" customWidth="1"/>
    <col min="5635" max="5635" width="7.7109375" style="612" customWidth="1"/>
    <col min="5636" max="5639" width="14.42578125" style="612" customWidth="1"/>
    <col min="5640" max="5888" width="11.42578125" style="612"/>
    <col min="5889" max="5889" width="8.42578125" style="612" customWidth="1"/>
    <col min="5890" max="5890" width="28.28515625" style="612" customWidth="1"/>
    <col min="5891" max="5891" width="7.7109375" style="612" customWidth="1"/>
    <col min="5892" max="5895" width="14.42578125" style="612" customWidth="1"/>
    <col min="5896" max="6144" width="11.42578125" style="612"/>
    <col min="6145" max="6145" width="8.42578125" style="612" customWidth="1"/>
    <col min="6146" max="6146" width="28.28515625" style="612" customWidth="1"/>
    <col min="6147" max="6147" width="7.7109375" style="612" customWidth="1"/>
    <col min="6148" max="6151" width="14.42578125" style="612" customWidth="1"/>
    <col min="6152" max="6400" width="11.42578125" style="612"/>
    <col min="6401" max="6401" width="8.42578125" style="612" customWidth="1"/>
    <col min="6402" max="6402" width="28.28515625" style="612" customWidth="1"/>
    <col min="6403" max="6403" width="7.7109375" style="612" customWidth="1"/>
    <col min="6404" max="6407" width="14.42578125" style="612" customWidth="1"/>
    <col min="6408" max="6656" width="11.42578125" style="612"/>
    <col min="6657" max="6657" width="8.42578125" style="612" customWidth="1"/>
    <col min="6658" max="6658" width="28.28515625" style="612" customWidth="1"/>
    <col min="6659" max="6659" width="7.7109375" style="612" customWidth="1"/>
    <col min="6660" max="6663" width="14.42578125" style="612" customWidth="1"/>
    <col min="6664" max="6912" width="11.42578125" style="612"/>
    <col min="6913" max="6913" width="8.42578125" style="612" customWidth="1"/>
    <col min="6914" max="6914" width="28.28515625" style="612" customWidth="1"/>
    <col min="6915" max="6915" width="7.7109375" style="612" customWidth="1"/>
    <col min="6916" max="6919" width="14.42578125" style="612" customWidth="1"/>
    <col min="6920" max="7168" width="11.42578125" style="612"/>
    <col min="7169" max="7169" width="8.42578125" style="612" customWidth="1"/>
    <col min="7170" max="7170" width="28.28515625" style="612" customWidth="1"/>
    <col min="7171" max="7171" width="7.7109375" style="612" customWidth="1"/>
    <col min="7172" max="7175" width="14.42578125" style="612" customWidth="1"/>
    <col min="7176" max="7424" width="11.42578125" style="612"/>
    <col min="7425" max="7425" width="8.42578125" style="612" customWidth="1"/>
    <col min="7426" max="7426" width="28.28515625" style="612" customWidth="1"/>
    <col min="7427" max="7427" width="7.7109375" style="612" customWidth="1"/>
    <col min="7428" max="7431" width="14.42578125" style="612" customWidth="1"/>
    <col min="7432" max="7680" width="11.42578125" style="612"/>
    <col min="7681" max="7681" width="8.42578125" style="612" customWidth="1"/>
    <col min="7682" max="7682" width="28.28515625" style="612" customWidth="1"/>
    <col min="7683" max="7683" width="7.7109375" style="612" customWidth="1"/>
    <col min="7684" max="7687" width="14.42578125" style="612" customWidth="1"/>
    <col min="7688" max="7936" width="11.42578125" style="612"/>
    <col min="7937" max="7937" width="8.42578125" style="612" customWidth="1"/>
    <col min="7938" max="7938" width="28.28515625" style="612" customWidth="1"/>
    <col min="7939" max="7939" width="7.7109375" style="612" customWidth="1"/>
    <col min="7940" max="7943" width="14.42578125" style="612" customWidth="1"/>
    <col min="7944" max="8192" width="11.42578125" style="612"/>
    <col min="8193" max="8193" width="8.42578125" style="612" customWidth="1"/>
    <col min="8194" max="8194" width="28.28515625" style="612" customWidth="1"/>
    <col min="8195" max="8195" width="7.7109375" style="612" customWidth="1"/>
    <col min="8196" max="8199" width="14.42578125" style="612" customWidth="1"/>
    <col min="8200" max="8448" width="11.42578125" style="612"/>
    <col min="8449" max="8449" width="8.42578125" style="612" customWidth="1"/>
    <col min="8450" max="8450" width="28.28515625" style="612" customWidth="1"/>
    <col min="8451" max="8451" width="7.7109375" style="612" customWidth="1"/>
    <col min="8452" max="8455" width="14.42578125" style="612" customWidth="1"/>
    <col min="8456" max="8704" width="11.42578125" style="612"/>
    <col min="8705" max="8705" width="8.42578125" style="612" customWidth="1"/>
    <col min="8706" max="8706" width="28.28515625" style="612" customWidth="1"/>
    <col min="8707" max="8707" width="7.7109375" style="612" customWidth="1"/>
    <col min="8708" max="8711" width="14.42578125" style="612" customWidth="1"/>
    <col min="8712" max="8960" width="11.42578125" style="612"/>
    <col min="8961" max="8961" width="8.42578125" style="612" customWidth="1"/>
    <col min="8962" max="8962" width="28.28515625" style="612" customWidth="1"/>
    <col min="8963" max="8963" width="7.7109375" style="612" customWidth="1"/>
    <col min="8964" max="8967" width="14.42578125" style="612" customWidth="1"/>
    <col min="8968" max="9216" width="11.42578125" style="612"/>
    <col min="9217" max="9217" width="8.42578125" style="612" customWidth="1"/>
    <col min="9218" max="9218" width="28.28515625" style="612" customWidth="1"/>
    <col min="9219" max="9219" width="7.7109375" style="612" customWidth="1"/>
    <col min="9220" max="9223" width="14.42578125" style="612" customWidth="1"/>
    <col min="9224" max="9472" width="11.42578125" style="612"/>
    <col min="9473" max="9473" width="8.42578125" style="612" customWidth="1"/>
    <col min="9474" max="9474" width="28.28515625" style="612" customWidth="1"/>
    <col min="9475" max="9475" width="7.7109375" style="612" customWidth="1"/>
    <col min="9476" max="9479" width="14.42578125" style="612" customWidth="1"/>
    <col min="9480" max="9728" width="11.42578125" style="612"/>
    <col min="9729" max="9729" width="8.42578125" style="612" customWidth="1"/>
    <col min="9730" max="9730" width="28.28515625" style="612" customWidth="1"/>
    <col min="9731" max="9731" width="7.7109375" style="612" customWidth="1"/>
    <col min="9732" max="9735" width="14.42578125" style="612" customWidth="1"/>
    <col min="9736" max="9984" width="11.42578125" style="612"/>
    <col min="9985" max="9985" width="8.42578125" style="612" customWidth="1"/>
    <col min="9986" max="9986" width="28.28515625" style="612" customWidth="1"/>
    <col min="9987" max="9987" width="7.7109375" style="612" customWidth="1"/>
    <col min="9988" max="9991" width="14.42578125" style="612" customWidth="1"/>
    <col min="9992" max="10240" width="11.42578125" style="612"/>
    <col min="10241" max="10241" width="8.42578125" style="612" customWidth="1"/>
    <col min="10242" max="10242" width="28.28515625" style="612" customWidth="1"/>
    <col min="10243" max="10243" width="7.7109375" style="612" customWidth="1"/>
    <col min="10244" max="10247" width="14.42578125" style="612" customWidth="1"/>
    <col min="10248" max="10496" width="11.42578125" style="612"/>
    <col min="10497" max="10497" width="8.42578125" style="612" customWidth="1"/>
    <col min="10498" max="10498" width="28.28515625" style="612" customWidth="1"/>
    <col min="10499" max="10499" width="7.7109375" style="612" customWidth="1"/>
    <col min="10500" max="10503" width="14.42578125" style="612" customWidth="1"/>
    <col min="10504" max="10752" width="11.42578125" style="612"/>
    <col min="10753" max="10753" width="8.42578125" style="612" customWidth="1"/>
    <col min="10754" max="10754" width="28.28515625" style="612" customWidth="1"/>
    <col min="10755" max="10755" width="7.7109375" style="612" customWidth="1"/>
    <col min="10756" max="10759" width="14.42578125" style="612" customWidth="1"/>
    <col min="10760" max="11008" width="11.42578125" style="612"/>
    <col min="11009" max="11009" width="8.42578125" style="612" customWidth="1"/>
    <col min="11010" max="11010" width="28.28515625" style="612" customWidth="1"/>
    <col min="11011" max="11011" width="7.7109375" style="612" customWidth="1"/>
    <col min="11012" max="11015" width="14.42578125" style="612" customWidth="1"/>
    <col min="11016" max="11264" width="11.42578125" style="612"/>
    <col min="11265" max="11265" width="8.42578125" style="612" customWidth="1"/>
    <col min="11266" max="11266" width="28.28515625" style="612" customWidth="1"/>
    <col min="11267" max="11267" width="7.7109375" style="612" customWidth="1"/>
    <col min="11268" max="11271" width="14.42578125" style="612" customWidth="1"/>
    <col min="11272" max="11520" width="11.42578125" style="612"/>
    <col min="11521" max="11521" width="8.42578125" style="612" customWidth="1"/>
    <col min="11522" max="11522" width="28.28515625" style="612" customWidth="1"/>
    <col min="11523" max="11523" width="7.7109375" style="612" customWidth="1"/>
    <col min="11524" max="11527" width="14.42578125" style="612" customWidth="1"/>
    <col min="11528" max="11776" width="11.42578125" style="612"/>
    <col min="11777" max="11777" width="8.42578125" style="612" customWidth="1"/>
    <col min="11778" max="11778" width="28.28515625" style="612" customWidth="1"/>
    <col min="11779" max="11779" width="7.7109375" style="612" customWidth="1"/>
    <col min="11780" max="11783" width="14.42578125" style="612" customWidth="1"/>
    <col min="11784" max="12032" width="11.42578125" style="612"/>
    <col min="12033" max="12033" width="8.42578125" style="612" customWidth="1"/>
    <col min="12034" max="12034" width="28.28515625" style="612" customWidth="1"/>
    <col min="12035" max="12035" width="7.7109375" style="612" customWidth="1"/>
    <col min="12036" max="12039" width="14.42578125" style="612" customWidth="1"/>
    <col min="12040" max="12288" width="11.42578125" style="612"/>
    <col min="12289" max="12289" width="8.42578125" style="612" customWidth="1"/>
    <col min="12290" max="12290" width="28.28515625" style="612" customWidth="1"/>
    <col min="12291" max="12291" width="7.7109375" style="612" customWidth="1"/>
    <col min="12292" max="12295" width="14.42578125" style="612" customWidth="1"/>
    <col min="12296" max="12544" width="11.42578125" style="612"/>
    <col min="12545" max="12545" width="8.42578125" style="612" customWidth="1"/>
    <col min="12546" max="12546" width="28.28515625" style="612" customWidth="1"/>
    <col min="12547" max="12547" width="7.7109375" style="612" customWidth="1"/>
    <col min="12548" max="12551" width="14.42578125" style="612" customWidth="1"/>
    <col min="12552" max="12800" width="11.42578125" style="612"/>
    <col min="12801" max="12801" width="8.42578125" style="612" customWidth="1"/>
    <col min="12802" max="12802" width="28.28515625" style="612" customWidth="1"/>
    <col min="12803" max="12803" width="7.7109375" style="612" customWidth="1"/>
    <col min="12804" max="12807" width="14.42578125" style="612" customWidth="1"/>
    <col min="12808" max="13056" width="11.42578125" style="612"/>
    <col min="13057" max="13057" width="8.42578125" style="612" customWidth="1"/>
    <col min="13058" max="13058" width="28.28515625" style="612" customWidth="1"/>
    <col min="13059" max="13059" width="7.7109375" style="612" customWidth="1"/>
    <col min="13060" max="13063" width="14.42578125" style="612" customWidth="1"/>
    <col min="13064" max="13312" width="11.42578125" style="612"/>
    <col min="13313" max="13313" width="8.42578125" style="612" customWidth="1"/>
    <col min="13314" max="13314" width="28.28515625" style="612" customWidth="1"/>
    <col min="13315" max="13315" width="7.7109375" style="612" customWidth="1"/>
    <col min="13316" max="13319" width="14.42578125" style="612" customWidth="1"/>
    <col min="13320" max="13568" width="11.42578125" style="612"/>
    <col min="13569" max="13569" width="8.42578125" style="612" customWidth="1"/>
    <col min="13570" max="13570" width="28.28515625" style="612" customWidth="1"/>
    <col min="13571" max="13571" width="7.7109375" style="612" customWidth="1"/>
    <col min="13572" max="13575" width="14.42578125" style="612" customWidth="1"/>
    <col min="13576" max="13824" width="11.42578125" style="612"/>
    <col min="13825" max="13825" width="8.42578125" style="612" customWidth="1"/>
    <col min="13826" max="13826" width="28.28515625" style="612" customWidth="1"/>
    <col min="13827" max="13827" width="7.7109375" style="612" customWidth="1"/>
    <col min="13828" max="13831" width="14.42578125" style="612" customWidth="1"/>
    <col min="13832" max="14080" width="11.42578125" style="612"/>
    <col min="14081" max="14081" width="8.42578125" style="612" customWidth="1"/>
    <col min="14082" max="14082" width="28.28515625" style="612" customWidth="1"/>
    <col min="14083" max="14083" width="7.7109375" style="612" customWidth="1"/>
    <col min="14084" max="14087" width="14.42578125" style="612" customWidth="1"/>
    <col min="14088" max="14336" width="11.42578125" style="612"/>
    <col min="14337" max="14337" width="8.42578125" style="612" customWidth="1"/>
    <col min="14338" max="14338" width="28.28515625" style="612" customWidth="1"/>
    <col min="14339" max="14339" width="7.7109375" style="612" customWidth="1"/>
    <col min="14340" max="14343" width="14.42578125" style="612" customWidth="1"/>
    <col min="14344" max="14592" width="11.42578125" style="612"/>
    <col min="14593" max="14593" width="8.42578125" style="612" customWidth="1"/>
    <col min="14594" max="14594" width="28.28515625" style="612" customWidth="1"/>
    <col min="14595" max="14595" width="7.7109375" style="612" customWidth="1"/>
    <col min="14596" max="14599" width="14.42578125" style="612" customWidth="1"/>
    <col min="14600" max="14848" width="11.42578125" style="612"/>
    <col min="14849" max="14849" width="8.42578125" style="612" customWidth="1"/>
    <col min="14850" max="14850" width="28.28515625" style="612" customWidth="1"/>
    <col min="14851" max="14851" width="7.7109375" style="612" customWidth="1"/>
    <col min="14852" max="14855" width="14.42578125" style="612" customWidth="1"/>
    <col min="14856" max="15104" width="11.42578125" style="612"/>
    <col min="15105" max="15105" width="8.42578125" style="612" customWidth="1"/>
    <col min="15106" max="15106" width="28.28515625" style="612" customWidth="1"/>
    <col min="15107" max="15107" width="7.7109375" style="612" customWidth="1"/>
    <col min="15108" max="15111" width="14.42578125" style="612" customWidth="1"/>
    <col min="15112" max="15360" width="11.42578125" style="612"/>
    <col min="15361" max="15361" width="8.42578125" style="612" customWidth="1"/>
    <col min="15362" max="15362" width="28.28515625" style="612" customWidth="1"/>
    <col min="15363" max="15363" width="7.7109375" style="612" customWidth="1"/>
    <col min="15364" max="15367" width="14.42578125" style="612" customWidth="1"/>
    <col min="15368" max="15616" width="11.42578125" style="612"/>
    <col min="15617" max="15617" width="8.42578125" style="612" customWidth="1"/>
    <col min="15618" max="15618" width="28.28515625" style="612" customWidth="1"/>
    <col min="15619" max="15619" width="7.7109375" style="612" customWidth="1"/>
    <col min="15620" max="15623" width="14.42578125" style="612" customWidth="1"/>
    <col min="15624" max="15872" width="11.42578125" style="612"/>
    <col min="15873" max="15873" width="8.42578125" style="612" customWidth="1"/>
    <col min="15874" max="15874" width="28.28515625" style="612" customWidth="1"/>
    <col min="15875" max="15875" width="7.7109375" style="612" customWidth="1"/>
    <col min="15876" max="15879" width="14.42578125" style="612" customWidth="1"/>
    <col min="15880" max="16128" width="11.42578125" style="612"/>
    <col min="16129" max="16129" width="8.42578125" style="612" customWidth="1"/>
    <col min="16130" max="16130" width="28.28515625" style="612" customWidth="1"/>
    <col min="16131" max="16131" width="7.7109375" style="612" customWidth="1"/>
    <col min="16132" max="16135" width="14.42578125" style="612" customWidth="1"/>
    <col min="16136" max="16384" width="11.42578125" style="612"/>
  </cols>
  <sheetData>
    <row r="2" spans="1:7" x14ac:dyDescent="0.2">
      <c r="A2" s="611" t="s">
        <v>2318</v>
      </c>
      <c r="C2" s="611" t="s">
        <v>2319</v>
      </c>
    </row>
    <row r="3" spans="1:7" x14ac:dyDescent="0.2">
      <c r="A3" s="611" t="s">
        <v>2320</v>
      </c>
      <c r="B3" s="611" t="s">
        <v>2321</v>
      </c>
      <c r="C3" s="611" t="s">
        <v>2322</v>
      </c>
      <c r="D3" s="611" t="s">
        <v>2323</v>
      </c>
      <c r="E3" s="611" t="s">
        <v>2324</v>
      </c>
      <c r="F3" s="611" t="s">
        <v>2325</v>
      </c>
      <c r="G3" s="611" t="s">
        <v>2326</v>
      </c>
    </row>
    <row r="4" spans="1:7" x14ac:dyDescent="0.2">
      <c r="A4" s="613" t="s">
        <v>2327</v>
      </c>
    </row>
    <row r="5" spans="1:7" x14ac:dyDescent="0.2">
      <c r="A5" s="614">
        <v>1112</v>
      </c>
      <c r="B5" s="613" t="s">
        <v>22</v>
      </c>
      <c r="C5" s="613" t="s">
        <v>2328</v>
      </c>
      <c r="D5" s="615">
        <v>75800.45</v>
      </c>
      <c r="E5" s="615">
        <v>552135.81000000006</v>
      </c>
      <c r="F5" s="615">
        <v>483887.63</v>
      </c>
      <c r="G5" s="615">
        <v>144048.63</v>
      </c>
    </row>
    <row r="6" spans="1:7" x14ac:dyDescent="0.2">
      <c r="A6" s="614">
        <v>1122</v>
      </c>
      <c r="B6" s="613" t="s">
        <v>2329</v>
      </c>
      <c r="C6" s="613" t="s">
        <v>2328</v>
      </c>
      <c r="D6" s="615">
        <v>813762.04</v>
      </c>
      <c r="E6" s="615">
        <v>0</v>
      </c>
      <c r="F6" s="615">
        <v>0</v>
      </c>
      <c r="G6" s="615">
        <v>813762.04</v>
      </c>
    </row>
    <row r="7" spans="1:7" x14ac:dyDescent="0.2">
      <c r="A7" s="614">
        <v>1123</v>
      </c>
      <c r="B7" s="613" t="s">
        <v>2330</v>
      </c>
      <c r="C7" s="613" t="s">
        <v>2328</v>
      </c>
      <c r="D7" s="615">
        <v>93310.56</v>
      </c>
      <c r="E7" s="615">
        <v>668.66</v>
      </c>
      <c r="F7" s="615">
        <v>0.35</v>
      </c>
      <c r="G7" s="615">
        <v>93978.87</v>
      </c>
    </row>
    <row r="8" spans="1:7" x14ac:dyDescent="0.2">
      <c r="A8" s="614">
        <v>1241</v>
      </c>
      <c r="B8" s="613" t="s">
        <v>2331</v>
      </c>
      <c r="C8" s="613" t="s">
        <v>2328</v>
      </c>
      <c r="D8" s="615">
        <v>90538.33</v>
      </c>
      <c r="E8" s="615">
        <v>0</v>
      </c>
      <c r="F8" s="615">
        <v>0</v>
      </c>
      <c r="G8" s="615">
        <v>90538.33</v>
      </c>
    </row>
    <row r="9" spans="1:7" x14ac:dyDescent="0.2">
      <c r="A9" s="614">
        <v>1242</v>
      </c>
      <c r="B9" s="613" t="s">
        <v>2332</v>
      </c>
      <c r="C9" s="613" t="s">
        <v>2328</v>
      </c>
      <c r="D9" s="615">
        <v>228524.09</v>
      </c>
      <c r="E9" s="615">
        <v>0</v>
      </c>
      <c r="F9" s="615">
        <v>0</v>
      </c>
      <c r="G9" s="615">
        <v>228524.09</v>
      </c>
    </row>
    <row r="10" spans="1:7" x14ac:dyDescent="0.2">
      <c r="A10" s="614">
        <v>1244</v>
      </c>
      <c r="B10" s="613" t="s">
        <v>2333</v>
      </c>
      <c r="C10" s="613" t="s">
        <v>2328</v>
      </c>
      <c r="D10" s="615">
        <v>75000</v>
      </c>
      <c r="E10" s="615">
        <v>0</v>
      </c>
      <c r="F10" s="615">
        <v>0</v>
      </c>
      <c r="G10" s="615">
        <v>75000</v>
      </c>
    </row>
    <row r="11" spans="1:7" x14ac:dyDescent="0.2">
      <c r="A11" s="614">
        <v>1246</v>
      </c>
      <c r="B11" s="613" t="s">
        <v>2334</v>
      </c>
      <c r="C11" s="613" t="s">
        <v>2328</v>
      </c>
      <c r="D11" s="615">
        <v>32385.34</v>
      </c>
      <c r="E11" s="615">
        <v>0</v>
      </c>
      <c r="F11" s="615">
        <v>0</v>
      </c>
      <c r="G11" s="615">
        <v>32385.34</v>
      </c>
    </row>
    <row r="12" spans="1:7" x14ac:dyDescent="0.2">
      <c r="A12" s="614">
        <v>2111</v>
      </c>
      <c r="B12" s="613" t="s">
        <v>2335</v>
      </c>
      <c r="C12" s="613" t="s">
        <v>2336</v>
      </c>
      <c r="D12" s="615">
        <v>14268.19</v>
      </c>
      <c r="E12" s="615">
        <v>0</v>
      </c>
      <c r="F12" s="615">
        <v>0</v>
      </c>
      <c r="G12" s="615">
        <v>14268.19</v>
      </c>
    </row>
    <row r="13" spans="1:7" x14ac:dyDescent="0.2">
      <c r="A13" s="614">
        <v>2112</v>
      </c>
      <c r="B13" s="613" t="s">
        <v>1511</v>
      </c>
      <c r="C13" s="613" t="s">
        <v>2336</v>
      </c>
      <c r="D13" s="615">
        <v>102766.91</v>
      </c>
      <c r="E13" s="615">
        <v>0</v>
      </c>
      <c r="F13" s="615">
        <v>0</v>
      </c>
      <c r="G13" s="615">
        <v>102766.91</v>
      </c>
    </row>
    <row r="14" spans="1:7" x14ac:dyDescent="0.2">
      <c r="A14" s="614">
        <v>2117</v>
      </c>
      <c r="B14" s="613" t="s">
        <v>2337</v>
      </c>
      <c r="C14" s="613" t="s">
        <v>2336</v>
      </c>
      <c r="D14" s="615">
        <v>361834.6</v>
      </c>
      <c r="E14" s="615">
        <v>0</v>
      </c>
      <c r="F14" s="615">
        <v>76453.509999999995</v>
      </c>
      <c r="G14" s="615">
        <v>438288.11</v>
      </c>
    </row>
    <row r="15" spans="1:7" x14ac:dyDescent="0.2">
      <c r="A15" s="614">
        <v>2119</v>
      </c>
      <c r="B15" s="613" t="s">
        <v>2338</v>
      </c>
      <c r="C15" s="613" t="s">
        <v>2336</v>
      </c>
      <c r="D15" s="615">
        <v>256.8</v>
      </c>
      <c r="E15" s="615">
        <v>0</v>
      </c>
      <c r="F15" s="615">
        <v>0</v>
      </c>
      <c r="G15" s="615">
        <v>256.8</v>
      </c>
    </row>
    <row r="16" spans="1:7" x14ac:dyDescent="0.2">
      <c r="A16" s="614">
        <v>3130</v>
      </c>
      <c r="B16" s="613" t="s">
        <v>2339</v>
      </c>
      <c r="C16" s="613" t="s">
        <v>2336</v>
      </c>
      <c r="D16" s="615">
        <v>123468.64</v>
      </c>
      <c r="E16" s="615">
        <v>0</v>
      </c>
      <c r="F16" s="615">
        <v>0</v>
      </c>
      <c r="G16" s="615">
        <v>123468.64</v>
      </c>
    </row>
    <row r="17" spans="1:7" x14ac:dyDescent="0.2">
      <c r="A17" s="614">
        <v>3220</v>
      </c>
      <c r="B17" s="613" t="s">
        <v>2340</v>
      </c>
      <c r="C17" s="613" t="s">
        <v>2336</v>
      </c>
      <c r="D17" s="615">
        <v>931790.2</v>
      </c>
      <c r="E17" s="615">
        <v>0</v>
      </c>
      <c r="F17" s="615">
        <v>0</v>
      </c>
      <c r="G17" s="615">
        <v>931790.2</v>
      </c>
    </row>
    <row r="18" spans="1:7" x14ac:dyDescent="0.2">
      <c r="A18" s="614">
        <v>4173</v>
      </c>
      <c r="B18" s="613" t="s">
        <v>2312</v>
      </c>
      <c r="C18" s="613" t="s">
        <v>2336</v>
      </c>
      <c r="D18" s="615">
        <v>264620</v>
      </c>
      <c r="E18" s="615">
        <v>0</v>
      </c>
      <c r="F18" s="615">
        <v>19600</v>
      </c>
      <c r="G18" s="615">
        <v>284220</v>
      </c>
    </row>
    <row r="19" spans="1:7" x14ac:dyDescent="0.2">
      <c r="A19" s="614">
        <v>4221</v>
      </c>
      <c r="B19" s="613" t="s">
        <v>2341</v>
      </c>
      <c r="C19" s="613" t="s">
        <v>2336</v>
      </c>
      <c r="D19" s="615">
        <v>6333511.6500000004</v>
      </c>
      <c r="E19" s="615">
        <v>0</v>
      </c>
      <c r="F19" s="615">
        <v>524446.39</v>
      </c>
      <c r="G19" s="615">
        <v>6857958.04</v>
      </c>
    </row>
    <row r="20" spans="1:7" x14ac:dyDescent="0.2">
      <c r="A20" s="614">
        <v>5111</v>
      </c>
      <c r="B20" s="613" t="s">
        <v>1512</v>
      </c>
      <c r="C20" s="613" t="s">
        <v>2328</v>
      </c>
      <c r="D20" s="615">
        <v>3653579.37</v>
      </c>
      <c r="E20" s="615">
        <v>388158.06</v>
      </c>
      <c r="F20" s="615">
        <v>0</v>
      </c>
      <c r="G20" s="615">
        <v>4041737.43</v>
      </c>
    </row>
    <row r="21" spans="1:7" x14ac:dyDescent="0.2">
      <c r="A21" s="614">
        <v>5112</v>
      </c>
      <c r="B21" s="613" t="s">
        <v>1512</v>
      </c>
      <c r="C21" s="613" t="s">
        <v>2328</v>
      </c>
      <c r="D21" s="615">
        <v>88147.66</v>
      </c>
      <c r="E21" s="615">
        <v>0</v>
      </c>
      <c r="F21" s="615">
        <v>0</v>
      </c>
      <c r="G21" s="615">
        <v>88147.66</v>
      </c>
    </row>
    <row r="22" spans="1:7" x14ac:dyDescent="0.2">
      <c r="A22" s="614">
        <v>5113</v>
      </c>
      <c r="B22" s="613" t="s">
        <v>2342</v>
      </c>
      <c r="C22" s="613" t="s">
        <v>2328</v>
      </c>
      <c r="D22" s="615">
        <v>295462.07</v>
      </c>
      <c r="E22" s="615">
        <v>4219.8599999999997</v>
      </c>
      <c r="F22" s="615">
        <v>0</v>
      </c>
      <c r="G22" s="615">
        <v>299681.93</v>
      </c>
    </row>
    <row r="23" spans="1:7" x14ac:dyDescent="0.2">
      <c r="A23" s="614">
        <v>5114</v>
      </c>
      <c r="B23" s="613" t="s">
        <v>1700</v>
      </c>
      <c r="C23" s="613" t="s">
        <v>2328</v>
      </c>
      <c r="D23" s="615">
        <v>410495.7</v>
      </c>
      <c r="E23" s="615">
        <v>0</v>
      </c>
      <c r="F23" s="615">
        <v>0</v>
      </c>
      <c r="G23" s="615">
        <v>410495.7</v>
      </c>
    </row>
    <row r="24" spans="1:7" x14ac:dyDescent="0.2">
      <c r="A24" s="614">
        <v>5115</v>
      </c>
      <c r="B24" s="613" t="s">
        <v>2343</v>
      </c>
      <c r="C24" s="613" t="s">
        <v>2328</v>
      </c>
      <c r="D24" s="615">
        <v>24000</v>
      </c>
      <c r="E24" s="615">
        <v>0</v>
      </c>
      <c r="F24" s="615">
        <v>0</v>
      </c>
      <c r="G24" s="615">
        <v>24000</v>
      </c>
    </row>
    <row r="25" spans="1:7" x14ac:dyDescent="0.2">
      <c r="A25" s="614">
        <v>5116</v>
      </c>
      <c r="B25" s="613" t="s">
        <v>2344</v>
      </c>
      <c r="C25" s="613" t="s">
        <v>2328</v>
      </c>
      <c r="D25" s="615">
        <v>250906.54</v>
      </c>
      <c r="E25" s="615">
        <v>0</v>
      </c>
      <c r="F25" s="615">
        <v>0</v>
      </c>
      <c r="G25" s="615">
        <v>250906.54</v>
      </c>
    </row>
    <row r="26" spans="1:7" x14ac:dyDescent="0.2">
      <c r="A26" s="614">
        <v>5121</v>
      </c>
      <c r="B26" s="613" t="s">
        <v>1513</v>
      </c>
      <c r="C26" s="613" t="s">
        <v>2328</v>
      </c>
      <c r="D26" s="615">
        <v>33658.959999999999</v>
      </c>
      <c r="E26" s="615">
        <v>3981.91</v>
      </c>
      <c r="F26" s="615">
        <v>0</v>
      </c>
      <c r="G26" s="615">
        <v>37640.870000000003</v>
      </c>
    </row>
    <row r="27" spans="1:7" x14ac:dyDescent="0.2">
      <c r="A27" s="614">
        <v>5122</v>
      </c>
      <c r="B27" s="613" t="s">
        <v>1514</v>
      </c>
      <c r="C27" s="613" t="s">
        <v>2328</v>
      </c>
      <c r="D27" s="615">
        <v>12009.61</v>
      </c>
      <c r="E27" s="615">
        <v>0</v>
      </c>
      <c r="F27" s="615">
        <v>0</v>
      </c>
      <c r="G27" s="615">
        <v>12009.61</v>
      </c>
    </row>
    <row r="28" spans="1:7" x14ac:dyDescent="0.2">
      <c r="A28" s="614">
        <v>5124</v>
      </c>
      <c r="B28" s="613" t="s">
        <v>2345</v>
      </c>
      <c r="C28" s="613" t="s">
        <v>2328</v>
      </c>
      <c r="D28" s="615">
        <v>10446.01</v>
      </c>
      <c r="E28" s="615">
        <v>0</v>
      </c>
      <c r="F28" s="615">
        <v>0</v>
      </c>
      <c r="G28" s="615">
        <v>10446.01</v>
      </c>
    </row>
    <row r="29" spans="1:7" x14ac:dyDescent="0.2">
      <c r="A29" s="614">
        <v>5126</v>
      </c>
      <c r="B29" s="613" t="s">
        <v>2346</v>
      </c>
      <c r="C29" s="613" t="s">
        <v>2328</v>
      </c>
      <c r="D29" s="615">
        <v>36724.949999999997</v>
      </c>
      <c r="E29" s="615">
        <v>3420</v>
      </c>
      <c r="F29" s="615">
        <v>0</v>
      </c>
      <c r="G29" s="615">
        <v>40144.949999999997</v>
      </c>
    </row>
    <row r="30" spans="1:7" x14ac:dyDescent="0.2">
      <c r="A30" s="614">
        <v>5127</v>
      </c>
      <c r="B30" s="613" t="s">
        <v>2347</v>
      </c>
      <c r="C30" s="613" t="s">
        <v>2328</v>
      </c>
      <c r="D30" s="615">
        <v>12960.68</v>
      </c>
      <c r="E30" s="615">
        <v>0</v>
      </c>
      <c r="F30" s="615">
        <v>0</v>
      </c>
      <c r="G30" s="615">
        <v>12960.68</v>
      </c>
    </row>
    <row r="31" spans="1:7" x14ac:dyDescent="0.2">
      <c r="A31" s="614">
        <v>5129</v>
      </c>
      <c r="B31" s="613" t="s">
        <v>2316</v>
      </c>
      <c r="C31" s="613" t="s">
        <v>2328</v>
      </c>
      <c r="D31" s="615">
        <v>585</v>
      </c>
      <c r="E31" s="615">
        <v>0</v>
      </c>
      <c r="F31" s="615">
        <v>0</v>
      </c>
      <c r="G31" s="615">
        <v>585</v>
      </c>
    </row>
    <row r="32" spans="1:7" x14ac:dyDescent="0.2">
      <c r="A32" s="614">
        <v>5131</v>
      </c>
      <c r="B32" s="613" t="s">
        <v>1526</v>
      </c>
      <c r="C32" s="613" t="s">
        <v>2328</v>
      </c>
      <c r="D32" s="615">
        <v>9895.2199999999993</v>
      </c>
      <c r="E32" s="615">
        <v>1362</v>
      </c>
      <c r="F32" s="615">
        <v>0</v>
      </c>
      <c r="G32" s="615">
        <v>11257.22</v>
      </c>
    </row>
    <row r="33" spans="1:7" x14ac:dyDescent="0.2">
      <c r="A33" s="614">
        <v>5132</v>
      </c>
      <c r="B33" s="613" t="s">
        <v>1712</v>
      </c>
      <c r="C33" s="613" t="s">
        <v>2328</v>
      </c>
      <c r="D33" s="615">
        <v>981152</v>
      </c>
      <c r="E33" s="615">
        <v>112288</v>
      </c>
      <c r="F33" s="615">
        <v>0</v>
      </c>
      <c r="G33" s="615">
        <v>1093440</v>
      </c>
    </row>
    <row r="34" spans="1:7" x14ac:dyDescent="0.2">
      <c r="A34" s="614">
        <v>5133</v>
      </c>
      <c r="B34" s="613" t="s">
        <v>2348</v>
      </c>
      <c r="C34" s="613" t="s">
        <v>2328</v>
      </c>
      <c r="D34" s="615">
        <v>223991.97</v>
      </c>
      <c r="E34" s="615">
        <v>23200</v>
      </c>
      <c r="F34" s="615">
        <v>0</v>
      </c>
      <c r="G34" s="615">
        <v>247191.97</v>
      </c>
    </row>
    <row r="35" spans="1:7" x14ac:dyDescent="0.2">
      <c r="A35" s="614">
        <v>5134</v>
      </c>
      <c r="B35" s="613" t="s">
        <v>2349</v>
      </c>
      <c r="C35" s="613" t="s">
        <v>2328</v>
      </c>
      <c r="D35" s="615">
        <v>9176.25</v>
      </c>
      <c r="E35" s="615">
        <v>737.76</v>
      </c>
      <c r="F35" s="615">
        <v>0</v>
      </c>
      <c r="G35" s="615">
        <v>9914.01</v>
      </c>
    </row>
    <row r="36" spans="1:7" x14ac:dyDescent="0.2">
      <c r="A36" s="614">
        <v>5135</v>
      </c>
      <c r="B36" s="613" t="s">
        <v>2317</v>
      </c>
      <c r="C36" s="613" t="s">
        <v>2328</v>
      </c>
      <c r="D36" s="615">
        <v>5684</v>
      </c>
      <c r="E36" s="615">
        <v>885</v>
      </c>
      <c r="F36" s="615">
        <v>0</v>
      </c>
      <c r="G36" s="615">
        <v>6569</v>
      </c>
    </row>
    <row r="37" spans="1:7" x14ac:dyDescent="0.2">
      <c r="A37" s="614">
        <v>5136</v>
      </c>
      <c r="B37" s="613" t="s">
        <v>2350</v>
      </c>
      <c r="C37" s="613" t="s">
        <v>2328</v>
      </c>
      <c r="D37" s="615">
        <v>29050</v>
      </c>
      <c r="E37" s="615">
        <v>0</v>
      </c>
      <c r="F37" s="615">
        <v>0</v>
      </c>
      <c r="G37" s="615">
        <v>29050</v>
      </c>
    </row>
    <row r="38" spans="1:7" x14ac:dyDescent="0.2">
      <c r="A38" s="614">
        <v>5137</v>
      </c>
      <c r="B38" s="613" t="s">
        <v>2351</v>
      </c>
      <c r="C38" s="613" t="s">
        <v>2328</v>
      </c>
      <c r="D38" s="615">
        <v>5809</v>
      </c>
      <c r="E38" s="615">
        <v>1800.35</v>
      </c>
      <c r="F38" s="615">
        <v>0</v>
      </c>
      <c r="G38" s="615">
        <v>7609.35</v>
      </c>
    </row>
    <row r="39" spans="1:7" x14ac:dyDescent="0.2">
      <c r="A39" s="614">
        <v>5138</v>
      </c>
      <c r="B39" s="613" t="s">
        <v>1515</v>
      </c>
      <c r="C39" s="613" t="s">
        <v>2328</v>
      </c>
      <c r="D39" s="615">
        <v>620596.18999999994</v>
      </c>
      <c r="E39" s="615">
        <v>11530.47</v>
      </c>
      <c r="F39" s="615">
        <v>0</v>
      </c>
      <c r="G39" s="615">
        <v>632126.66</v>
      </c>
    </row>
    <row r="40" spans="1:7" x14ac:dyDescent="0.2">
      <c r="A40" s="614">
        <v>5139</v>
      </c>
      <c r="B40" s="613" t="s">
        <v>1718</v>
      </c>
      <c r="C40" s="613" t="s">
        <v>2328</v>
      </c>
      <c r="D40" s="615">
        <v>8865</v>
      </c>
      <c r="E40" s="615">
        <v>0</v>
      </c>
      <c r="F40" s="615">
        <v>0</v>
      </c>
      <c r="G40" s="615">
        <v>8865</v>
      </c>
    </row>
    <row r="41" spans="1:7" x14ac:dyDescent="0.2">
      <c r="A41" s="614">
        <v>7410</v>
      </c>
      <c r="B41" s="613" t="s">
        <v>2353</v>
      </c>
      <c r="C41" s="613" t="s">
        <v>2328</v>
      </c>
      <c r="D41" s="615">
        <v>200000</v>
      </c>
      <c r="E41" s="615">
        <v>0</v>
      </c>
      <c r="F41" s="615">
        <v>0</v>
      </c>
      <c r="G41" s="615">
        <v>200000</v>
      </c>
    </row>
    <row r="42" spans="1:7" x14ac:dyDescent="0.2">
      <c r="A42" s="614">
        <v>7420</v>
      </c>
      <c r="B42" s="613" t="s">
        <v>2354</v>
      </c>
      <c r="C42" s="613" t="s">
        <v>2336</v>
      </c>
      <c r="D42" s="615">
        <v>200000</v>
      </c>
      <c r="E42" s="615">
        <v>0</v>
      </c>
      <c r="F42" s="615">
        <v>0</v>
      </c>
      <c r="G42" s="615">
        <v>200000</v>
      </c>
    </row>
    <row r="43" spans="1:7" x14ac:dyDescent="0.2">
      <c r="A43" s="614">
        <v>8110</v>
      </c>
      <c r="B43" s="613" t="s">
        <v>1516</v>
      </c>
      <c r="C43" s="613" t="s">
        <v>2328</v>
      </c>
      <c r="D43" s="615">
        <v>4749225.8</v>
      </c>
      <c r="E43" s="615">
        <v>474922.58</v>
      </c>
      <c r="F43" s="615">
        <v>0</v>
      </c>
      <c r="G43" s="615">
        <v>5224148.38</v>
      </c>
    </row>
    <row r="44" spans="1:7" x14ac:dyDescent="0.2">
      <c r="A44" s="614">
        <v>8120</v>
      </c>
      <c r="B44" s="613" t="s">
        <v>1517</v>
      </c>
      <c r="C44" s="613" t="s">
        <v>2336</v>
      </c>
      <c r="D44" s="615">
        <v>-1102076.26</v>
      </c>
      <c r="E44" s="615">
        <v>544046.39</v>
      </c>
      <c r="F44" s="615">
        <v>474922.58</v>
      </c>
      <c r="G44" s="615">
        <v>-1171200.07</v>
      </c>
    </row>
    <row r="45" spans="1:7" x14ac:dyDescent="0.2">
      <c r="A45" s="614">
        <v>8140</v>
      </c>
      <c r="B45" s="613" t="s">
        <v>1518</v>
      </c>
      <c r="C45" s="613" t="s">
        <v>2336</v>
      </c>
      <c r="D45" s="615">
        <v>0</v>
      </c>
      <c r="E45" s="615">
        <v>544046.39</v>
      </c>
      <c r="F45" s="615">
        <v>544046.39</v>
      </c>
      <c r="G45" s="615">
        <v>0</v>
      </c>
    </row>
    <row r="46" spans="1:7" x14ac:dyDescent="0.2">
      <c r="A46" s="614">
        <v>8150</v>
      </c>
      <c r="B46" s="613" t="s">
        <v>1519</v>
      </c>
      <c r="C46" s="613" t="s">
        <v>2336</v>
      </c>
      <c r="D46" s="615">
        <v>5851302.0599999996</v>
      </c>
      <c r="E46" s="615">
        <v>0</v>
      </c>
      <c r="F46" s="615">
        <v>544046.39</v>
      </c>
      <c r="G46" s="615">
        <v>6395348.4500000002</v>
      </c>
    </row>
    <row r="47" spans="1:7" x14ac:dyDescent="0.2">
      <c r="A47" s="614">
        <v>8210</v>
      </c>
      <c r="B47" s="613" t="s">
        <v>1520</v>
      </c>
      <c r="C47" s="613" t="s">
        <v>2336</v>
      </c>
      <c r="D47" s="615">
        <v>4362358</v>
      </c>
      <c r="E47" s="615">
        <v>0</v>
      </c>
      <c r="F47" s="615">
        <v>449073</v>
      </c>
      <c r="G47" s="615">
        <v>4811431</v>
      </c>
    </row>
    <row r="48" spans="1:7" x14ac:dyDescent="0.2">
      <c r="A48" s="614">
        <v>8220</v>
      </c>
      <c r="B48" s="613" t="s">
        <v>1521</v>
      </c>
      <c r="C48" s="613" t="s">
        <v>2328</v>
      </c>
      <c r="D48" s="615">
        <v>-1945339.52</v>
      </c>
      <c r="E48" s="615">
        <v>449073</v>
      </c>
      <c r="F48" s="615">
        <v>551583.41</v>
      </c>
      <c r="G48" s="615">
        <v>-2047849.93</v>
      </c>
    </row>
    <row r="49" spans="1:7" x14ac:dyDescent="0.2">
      <c r="A49" s="614">
        <v>8240</v>
      </c>
      <c r="B49" s="613" t="s">
        <v>1522</v>
      </c>
      <c r="C49" s="613" t="s">
        <v>2328</v>
      </c>
      <c r="D49" s="615">
        <v>0</v>
      </c>
      <c r="E49" s="615">
        <v>551583.41</v>
      </c>
      <c r="F49" s="615">
        <v>551583.41</v>
      </c>
      <c r="G49" s="615">
        <v>0</v>
      </c>
    </row>
    <row r="50" spans="1:7" x14ac:dyDescent="0.2">
      <c r="A50" s="614">
        <v>8250</v>
      </c>
      <c r="B50" s="613" t="s">
        <v>1523</v>
      </c>
      <c r="C50" s="613" t="s">
        <v>2328</v>
      </c>
      <c r="D50" s="615">
        <v>0</v>
      </c>
      <c r="E50" s="615">
        <v>551583.41</v>
      </c>
      <c r="F50" s="615">
        <v>551583.41</v>
      </c>
      <c r="G50" s="615">
        <v>0</v>
      </c>
    </row>
    <row r="51" spans="1:7" x14ac:dyDescent="0.2">
      <c r="A51" s="614">
        <v>8260</v>
      </c>
      <c r="B51" s="613" t="s">
        <v>1524</v>
      </c>
      <c r="C51" s="613" t="s">
        <v>2328</v>
      </c>
      <c r="D51" s="615">
        <v>0</v>
      </c>
      <c r="E51" s="615">
        <v>551583.41</v>
      </c>
      <c r="F51" s="615">
        <v>551583.41</v>
      </c>
      <c r="G51" s="615">
        <v>0</v>
      </c>
    </row>
    <row r="52" spans="1:7" x14ac:dyDescent="0.2">
      <c r="A52" s="614">
        <v>8270</v>
      </c>
      <c r="B52" s="613" t="s">
        <v>1525</v>
      </c>
      <c r="C52" s="613" t="s">
        <v>2328</v>
      </c>
      <c r="D52" s="615">
        <v>6307697.5199999996</v>
      </c>
      <c r="E52" s="615">
        <v>551583.41</v>
      </c>
      <c r="F52" s="615">
        <v>0</v>
      </c>
      <c r="G52" s="615">
        <v>6859280.9299999997</v>
      </c>
    </row>
    <row r="53" spans="1:7" x14ac:dyDescent="0.2">
      <c r="A53" s="613" t="s">
        <v>2355</v>
      </c>
      <c r="B53" s="615">
        <v>17444100.789999999</v>
      </c>
      <c r="C53" s="615">
        <v>5322809.88</v>
      </c>
      <c r="D53" s="615">
        <v>5322809.88</v>
      </c>
      <c r="E53" s="615">
        <v>18988596.27</v>
      </c>
    </row>
    <row r="54" spans="1:7" x14ac:dyDescent="0.2">
      <c r="A54" s="615">
        <v>17444100.789999999</v>
      </c>
      <c r="B54" s="613" t="s">
        <v>2327</v>
      </c>
      <c r="C54" s="613" t="s">
        <v>2327</v>
      </c>
      <c r="D54" s="615">
        <v>18988596.27</v>
      </c>
    </row>
  </sheetData>
  <pageMargins left="1.5" right="1.5" top="1.5" bottom="1.5" header="0.5" footer="0.5"/>
  <headerFooter>
    <oddFooter>SuperCONTABILIDAD 2018   14/02/19 22:05   ref:7952469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D58"/>
  <sheetViews>
    <sheetView workbookViewId="0">
      <selection activeCell="A6" sqref="A6"/>
    </sheetView>
  </sheetViews>
  <sheetFormatPr baseColWidth="10" defaultColWidth="8" defaultRowHeight="12.75" x14ac:dyDescent="0.25"/>
  <cols>
    <col min="1" max="1" width="65" style="480" customWidth="1"/>
    <col min="2" max="2" width="19" style="480" customWidth="1"/>
    <col min="3" max="3" width="16.42578125" style="480" bestFit="1" customWidth="1"/>
    <col min="4" max="4" width="17.28515625" style="480" customWidth="1"/>
    <col min="5" max="256" width="8" style="480"/>
    <col min="257" max="257" width="65" style="480" customWidth="1"/>
    <col min="258" max="258" width="19" style="480" customWidth="1"/>
    <col min="259" max="259" width="16.42578125" style="480" bestFit="1" customWidth="1"/>
    <col min="260" max="260" width="17.28515625" style="480" customWidth="1"/>
    <col min="261" max="512" width="8" style="480"/>
    <col min="513" max="513" width="65" style="480" customWidth="1"/>
    <col min="514" max="514" width="19" style="480" customWidth="1"/>
    <col min="515" max="515" width="16.42578125" style="480" bestFit="1" customWidth="1"/>
    <col min="516" max="516" width="17.28515625" style="480" customWidth="1"/>
    <col min="517" max="768" width="8" style="480"/>
    <col min="769" max="769" width="65" style="480" customWidth="1"/>
    <col min="770" max="770" width="19" style="480" customWidth="1"/>
    <col min="771" max="771" width="16.42578125" style="480" bestFit="1" customWidth="1"/>
    <col min="772" max="772" width="17.28515625" style="480" customWidth="1"/>
    <col min="773" max="1024" width="8" style="480"/>
    <col min="1025" max="1025" width="65" style="480" customWidth="1"/>
    <col min="1026" max="1026" width="19" style="480" customWidth="1"/>
    <col min="1027" max="1027" width="16.42578125" style="480" bestFit="1" customWidth="1"/>
    <col min="1028" max="1028" width="17.28515625" style="480" customWidth="1"/>
    <col min="1029" max="1280" width="8" style="480"/>
    <col min="1281" max="1281" width="65" style="480" customWidth="1"/>
    <col min="1282" max="1282" width="19" style="480" customWidth="1"/>
    <col min="1283" max="1283" width="16.42578125" style="480" bestFit="1" customWidth="1"/>
    <col min="1284" max="1284" width="17.28515625" style="480" customWidth="1"/>
    <col min="1285" max="1536" width="8" style="480"/>
    <col min="1537" max="1537" width="65" style="480" customWidth="1"/>
    <col min="1538" max="1538" width="19" style="480" customWidth="1"/>
    <col min="1539" max="1539" width="16.42578125" style="480" bestFit="1" customWidth="1"/>
    <col min="1540" max="1540" width="17.28515625" style="480" customWidth="1"/>
    <col min="1541" max="1792" width="8" style="480"/>
    <col min="1793" max="1793" width="65" style="480" customWidth="1"/>
    <col min="1794" max="1794" width="19" style="480" customWidth="1"/>
    <col min="1795" max="1795" width="16.42578125" style="480" bestFit="1" customWidth="1"/>
    <col min="1796" max="1796" width="17.28515625" style="480" customWidth="1"/>
    <col min="1797" max="2048" width="8" style="480"/>
    <col min="2049" max="2049" width="65" style="480" customWidth="1"/>
    <col min="2050" max="2050" width="19" style="480" customWidth="1"/>
    <col min="2051" max="2051" width="16.42578125" style="480" bestFit="1" customWidth="1"/>
    <col min="2052" max="2052" width="17.28515625" style="480" customWidth="1"/>
    <col min="2053" max="2304" width="8" style="480"/>
    <col min="2305" max="2305" width="65" style="480" customWidth="1"/>
    <col min="2306" max="2306" width="19" style="480" customWidth="1"/>
    <col min="2307" max="2307" width="16.42578125" style="480" bestFit="1" customWidth="1"/>
    <col min="2308" max="2308" width="17.28515625" style="480" customWidth="1"/>
    <col min="2309" max="2560" width="8" style="480"/>
    <col min="2561" max="2561" width="65" style="480" customWidth="1"/>
    <col min="2562" max="2562" width="19" style="480" customWidth="1"/>
    <col min="2563" max="2563" width="16.42578125" style="480" bestFit="1" customWidth="1"/>
    <col min="2564" max="2564" width="17.28515625" style="480" customWidth="1"/>
    <col min="2565" max="2816" width="8" style="480"/>
    <col min="2817" max="2817" width="65" style="480" customWidth="1"/>
    <col min="2818" max="2818" width="19" style="480" customWidth="1"/>
    <col min="2819" max="2819" width="16.42578125" style="480" bestFit="1" customWidth="1"/>
    <col min="2820" max="2820" width="17.28515625" style="480" customWidth="1"/>
    <col min="2821" max="3072" width="8" style="480"/>
    <col min="3073" max="3073" width="65" style="480" customWidth="1"/>
    <col min="3074" max="3074" width="19" style="480" customWidth="1"/>
    <col min="3075" max="3075" width="16.42578125" style="480" bestFit="1" customWidth="1"/>
    <col min="3076" max="3076" width="17.28515625" style="480" customWidth="1"/>
    <col min="3077" max="3328" width="8" style="480"/>
    <col min="3329" max="3329" width="65" style="480" customWidth="1"/>
    <col min="3330" max="3330" width="19" style="480" customWidth="1"/>
    <col min="3331" max="3331" width="16.42578125" style="480" bestFit="1" customWidth="1"/>
    <col min="3332" max="3332" width="17.28515625" style="480" customWidth="1"/>
    <col min="3333" max="3584" width="8" style="480"/>
    <col min="3585" max="3585" width="65" style="480" customWidth="1"/>
    <col min="3586" max="3586" width="19" style="480" customWidth="1"/>
    <col min="3587" max="3587" width="16.42578125" style="480" bestFit="1" customWidth="1"/>
    <col min="3588" max="3588" width="17.28515625" style="480" customWidth="1"/>
    <col min="3589" max="3840" width="8" style="480"/>
    <col min="3841" max="3841" width="65" style="480" customWidth="1"/>
    <col min="3842" max="3842" width="19" style="480" customWidth="1"/>
    <col min="3843" max="3843" width="16.42578125" style="480" bestFit="1" customWidth="1"/>
    <col min="3844" max="3844" width="17.28515625" style="480" customWidth="1"/>
    <col min="3845" max="4096" width="8" style="480"/>
    <col min="4097" max="4097" width="65" style="480" customWidth="1"/>
    <col min="4098" max="4098" width="19" style="480" customWidth="1"/>
    <col min="4099" max="4099" width="16.42578125" style="480" bestFit="1" customWidth="1"/>
    <col min="4100" max="4100" width="17.28515625" style="480" customWidth="1"/>
    <col min="4101" max="4352" width="8" style="480"/>
    <col min="4353" max="4353" width="65" style="480" customWidth="1"/>
    <col min="4354" max="4354" width="19" style="480" customWidth="1"/>
    <col min="4355" max="4355" width="16.42578125" style="480" bestFit="1" customWidth="1"/>
    <col min="4356" max="4356" width="17.28515625" style="480" customWidth="1"/>
    <col min="4357" max="4608" width="8" style="480"/>
    <col min="4609" max="4609" width="65" style="480" customWidth="1"/>
    <col min="4610" max="4610" width="19" style="480" customWidth="1"/>
    <col min="4611" max="4611" width="16.42578125" style="480" bestFit="1" customWidth="1"/>
    <col min="4612" max="4612" width="17.28515625" style="480" customWidth="1"/>
    <col min="4613" max="4864" width="8" style="480"/>
    <col min="4865" max="4865" width="65" style="480" customWidth="1"/>
    <col min="4866" max="4866" width="19" style="480" customWidth="1"/>
    <col min="4867" max="4867" width="16.42578125" style="480" bestFit="1" customWidth="1"/>
    <col min="4868" max="4868" width="17.28515625" style="480" customWidth="1"/>
    <col min="4869" max="5120" width="8" style="480"/>
    <col min="5121" max="5121" width="65" style="480" customWidth="1"/>
    <col min="5122" max="5122" width="19" style="480" customWidth="1"/>
    <col min="5123" max="5123" width="16.42578125" style="480" bestFit="1" customWidth="1"/>
    <col min="5124" max="5124" width="17.28515625" style="480" customWidth="1"/>
    <col min="5125" max="5376" width="8" style="480"/>
    <col min="5377" max="5377" width="65" style="480" customWidth="1"/>
    <col min="5378" max="5378" width="19" style="480" customWidth="1"/>
    <col min="5379" max="5379" width="16.42578125" style="480" bestFit="1" customWidth="1"/>
    <col min="5380" max="5380" width="17.28515625" style="480" customWidth="1"/>
    <col min="5381" max="5632" width="8" style="480"/>
    <col min="5633" max="5633" width="65" style="480" customWidth="1"/>
    <col min="5634" max="5634" width="19" style="480" customWidth="1"/>
    <col min="5635" max="5635" width="16.42578125" style="480" bestFit="1" customWidth="1"/>
    <col min="5636" max="5636" width="17.28515625" style="480" customWidth="1"/>
    <col min="5637" max="5888" width="8" style="480"/>
    <col min="5889" max="5889" width="65" style="480" customWidth="1"/>
    <col min="5890" max="5890" width="19" style="480" customWidth="1"/>
    <col min="5891" max="5891" width="16.42578125" style="480" bestFit="1" customWidth="1"/>
    <col min="5892" max="5892" width="17.28515625" style="480" customWidth="1"/>
    <col min="5893" max="6144" width="8" style="480"/>
    <col min="6145" max="6145" width="65" style="480" customWidth="1"/>
    <col min="6146" max="6146" width="19" style="480" customWidth="1"/>
    <col min="6147" max="6147" width="16.42578125" style="480" bestFit="1" customWidth="1"/>
    <col min="6148" max="6148" width="17.28515625" style="480" customWidth="1"/>
    <col min="6149" max="6400" width="8" style="480"/>
    <col min="6401" max="6401" width="65" style="480" customWidth="1"/>
    <col min="6402" max="6402" width="19" style="480" customWidth="1"/>
    <col min="6403" max="6403" width="16.42578125" style="480" bestFit="1" customWidth="1"/>
    <col min="6404" max="6404" width="17.28515625" style="480" customWidth="1"/>
    <col min="6405" max="6656" width="8" style="480"/>
    <col min="6657" max="6657" width="65" style="480" customWidth="1"/>
    <col min="6658" max="6658" width="19" style="480" customWidth="1"/>
    <col min="6659" max="6659" width="16.42578125" style="480" bestFit="1" customWidth="1"/>
    <col min="6660" max="6660" width="17.28515625" style="480" customWidth="1"/>
    <col min="6661" max="6912" width="8" style="480"/>
    <col min="6913" max="6913" width="65" style="480" customWidth="1"/>
    <col min="6914" max="6914" width="19" style="480" customWidth="1"/>
    <col min="6915" max="6915" width="16.42578125" style="480" bestFit="1" customWidth="1"/>
    <col min="6916" max="6916" width="17.28515625" style="480" customWidth="1"/>
    <col min="6917" max="7168" width="8" style="480"/>
    <col min="7169" max="7169" width="65" style="480" customWidth="1"/>
    <col min="7170" max="7170" width="19" style="480" customWidth="1"/>
    <col min="7171" max="7171" width="16.42578125" style="480" bestFit="1" customWidth="1"/>
    <col min="7172" max="7172" width="17.28515625" style="480" customWidth="1"/>
    <col min="7173" max="7424" width="8" style="480"/>
    <col min="7425" max="7425" width="65" style="480" customWidth="1"/>
    <col min="7426" max="7426" width="19" style="480" customWidth="1"/>
    <col min="7427" max="7427" width="16.42578125" style="480" bestFit="1" customWidth="1"/>
    <col min="7428" max="7428" width="17.28515625" style="480" customWidth="1"/>
    <col min="7429" max="7680" width="8" style="480"/>
    <col min="7681" max="7681" width="65" style="480" customWidth="1"/>
    <col min="7682" max="7682" width="19" style="480" customWidth="1"/>
    <col min="7683" max="7683" width="16.42578125" style="480" bestFit="1" customWidth="1"/>
    <col min="7684" max="7684" width="17.28515625" style="480" customWidth="1"/>
    <col min="7685" max="7936" width="8" style="480"/>
    <col min="7937" max="7937" width="65" style="480" customWidth="1"/>
    <col min="7938" max="7938" width="19" style="480" customWidth="1"/>
    <col min="7939" max="7939" width="16.42578125" style="480" bestFit="1" customWidth="1"/>
    <col min="7940" max="7940" width="17.28515625" style="480" customWidth="1"/>
    <col min="7941" max="8192" width="8" style="480"/>
    <col min="8193" max="8193" width="65" style="480" customWidth="1"/>
    <col min="8194" max="8194" width="19" style="480" customWidth="1"/>
    <col min="8195" max="8195" width="16.42578125" style="480" bestFit="1" customWidth="1"/>
    <col min="8196" max="8196" width="17.28515625" style="480" customWidth="1"/>
    <col min="8197" max="8448" width="8" style="480"/>
    <col min="8449" max="8449" width="65" style="480" customWidth="1"/>
    <col min="8450" max="8450" width="19" style="480" customWidth="1"/>
    <col min="8451" max="8451" width="16.42578125" style="480" bestFit="1" customWidth="1"/>
    <col min="8452" max="8452" width="17.28515625" style="480" customWidth="1"/>
    <col min="8453" max="8704" width="8" style="480"/>
    <col min="8705" max="8705" width="65" style="480" customWidth="1"/>
    <col min="8706" max="8706" width="19" style="480" customWidth="1"/>
    <col min="8707" max="8707" width="16.42578125" style="480" bestFit="1" customWidth="1"/>
    <col min="8708" max="8708" width="17.28515625" style="480" customWidth="1"/>
    <col min="8709" max="8960" width="8" style="480"/>
    <col min="8961" max="8961" width="65" style="480" customWidth="1"/>
    <col min="8962" max="8962" width="19" style="480" customWidth="1"/>
    <col min="8963" max="8963" width="16.42578125" style="480" bestFit="1" customWidth="1"/>
    <col min="8964" max="8964" width="17.28515625" style="480" customWidth="1"/>
    <col min="8965" max="9216" width="8" style="480"/>
    <col min="9217" max="9217" width="65" style="480" customWidth="1"/>
    <col min="9218" max="9218" width="19" style="480" customWidth="1"/>
    <col min="9219" max="9219" width="16.42578125" style="480" bestFit="1" customWidth="1"/>
    <col min="9220" max="9220" width="17.28515625" style="480" customWidth="1"/>
    <col min="9221" max="9472" width="8" style="480"/>
    <col min="9473" max="9473" width="65" style="480" customWidth="1"/>
    <col min="9474" max="9474" width="19" style="480" customWidth="1"/>
    <col min="9475" max="9475" width="16.42578125" style="480" bestFit="1" customWidth="1"/>
    <col min="9476" max="9476" width="17.28515625" style="480" customWidth="1"/>
    <col min="9477" max="9728" width="8" style="480"/>
    <col min="9729" max="9729" width="65" style="480" customWidth="1"/>
    <col min="9730" max="9730" width="19" style="480" customWidth="1"/>
    <col min="9731" max="9731" width="16.42578125" style="480" bestFit="1" customWidth="1"/>
    <col min="9732" max="9732" width="17.28515625" style="480" customWidth="1"/>
    <col min="9733" max="9984" width="8" style="480"/>
    <col min="9985" max="9985" width="65" style="480" customWidth="1"/>
    <col min="9986" max="9986" width="19" style="480" customWidth="1"/>
    <col min="9987" max="9987" width="16.42578125" style="480" bestFit="1" customWidth="1"/>
    <col min="9988" max="9988" width="17.28515625" style="480" customWidth="1"/>
    <col min="9989" max="10240" width="8" style="480"/>
    <col min="10241" max="10241" width="65" style="480" customWidth="1"/>
    <col min="10242" max="10242" width="19" style="480" customWidth="1"/>
    <col min="10243" max="10243" width="16.42578125" style="480" bestFit="1" customWidth="1"/>
    <col min="10244" max="10244" width="17.28515625" style="480" customWidth="1"/>
    <col min="10245" max="10496" width="8" style="480"/>
    <col min="10497" max="10497" width="65" style="480" customWidth="1"/>
    <col min="10498" max="10498" width="19" style="480" customWidth="1"/>
    <col min="10499" max="10499" width="16.42578125" style="480" bestFit="1" customWidth="1"/>
    <col min="10500" max="10500" width="17.28515625" style="480" customWidth="1"/>
    <col min="10501" max="10752" width="8" style="480"/>
    <col min="10753" max="10753" width="65" style="480" customWidth="1"/>
    <col min="10754" max="10754" width="19" style="480" customWidth="1"/>
    <col min="10755" max="10755" width="16.42578125" style="480" bestFit="1" customWidth="1"/>
    <col min="10756" max="10756" width="17.28515625" style="480" customWidth="1"/>
    <col min="10757" max="11008" width="8" style="480"/>
    <col min="11009" max="11009" width="65" style="480" customWidth="1"/>
    <col min="11010" max="11010" width="19" style="480" customWidth="1"/>
    <col min="11011" max="11011" width="16.42578125" style="480" bestFit="1" customWidth="1"/>
    <col min="11012" max="11012" width="17.28515625" style="480" customWidth="1"/>
    <col min="11013" max="11264" width="8" style="480"/>
    <col min="11265" max="11265" width="65" style="480" customWidth="1"/>
    <col min="11266" max="11266" width="19" style="480" customWidth="1"/>
    <col min="11267" max="11267" width="16.42578125" style="480" bestFit="1" customWidth="1"/>
    <col min="11268" max="11268" width="17.28515625" style="480" customWidth="1"/>
    <col min="11269" max="11520" width="8" style="480"/>
    <col min="11521" max="11521" width="65" style="480" customWidth="1"/>
    <col min="11522" max="11522" width="19" style="480" customWidth="1"/>
    <col min="11523" max="11523" width="16.42578125" style="480" bestFit="1" customWidth="1"/>
    <col min="11524" max="11524" width="17.28515625" style="480" customWidth="1"/>
    <col min="11525" max="11776" width="8" style="480"/>
    <col min="11777" max="11777" width="65" style="480" customWidth="1"/>
    <col min="11778" max="11778" width="19" style="480" customWidth="1"/>
    <col min="11779" max="11779" width="16.42578125" style="480" bestFit="1" customWidth="1"/>
    <col min="11780" max="11780" width="17.28515625" style="480" customWidth="1"/>
    <col min="11781" max="12032" width="8" style="480"/>
    <col min="12033" max="12033" width="65" style="480" customWidth="1"/>
    <col min="12034" max="12034" width="19" style="480" customWidth="1"/>
    <col min="12035" max="12035" width="16.42578125" style="480" bestFit="1" customWidth="1"/>
    <col min="12036" max="12036" width="17.28515625" style="480" customWidth="1"/>
    <col min="12037" max="12288" width="8" style="480"/>
    <col min="12289" max="12289" width="65" style="480" customWidth="1"/>
    <col min="12290" max="12290" width="19" style="480" customWidth="1"/>
    <col min="12291" max="12291" width="16.42578125" style="480" bestFit="1" customWidth="1"/>
    <col min="12292" max="12292" width="17.28515625" style="480" customWidth="1"/>
    <col min="12293" max="12544" width="8" style="480"/>
    <col min="12545" max="12545" width="65" style="480" customWidth="1"/>
    <col min="12546" max="12546" width="19" style="480" customWidth="1"/>
    <col min="12547" max="12547" width="16.42578125" style="480" bestFit="1" customWidth="1"/>
    <col min="12548" max="12548" width="17.28515625" style="480" customWidth="1"/>
    <col min="12549" max="12800" width="8" style="480"/>
    <col min="12801" max="12801" width="65" style="480" customWidth="1"/>
    <col min="12802" max="12802" width="19" style="480" customWidth="1"/>
    <col min="12803" max="12803" width="16.42578125" style="480" bestFit="1" customWidth="1"/>
    <col min="12804" max="12804" width="17.28515625" style="480" customWidth="1"/>
    <col min="12805" max="13056" width="8" style="480"/>
    <col min="13057" max="13057" width="65" style="480" customWidth="1"/>
    <col min="13058" max="13058" width="19" style="480" customWidth="1"/>
    <col min="13059" max="13059" width="16.42578125" style="480" bestFit="1" customWidth="1"/>
    <col min="13060" max="13060" width="17.28515625" style="480" customWidth="1"/>
    <col min="13061" max="13312" width="8" style="480"/>
    <col min="13313" max="13313" width="65" style="480" customWidth="1"/>
    <col min="13314" max="13314" width="19" style="480" customWidth="1"/>
    <col min="13315" max="13315" width="16.42578125" style="480" bestFit="1" customWidth="1"/>
    <col min="13316" max="13316" width="17.28515625" style="480" customWidth="1"/>
    <col min="13317" max="13568" width="8" style="480"/>
    <col min="13569" max="13569" width="65" style="480" customWidth="1"/>
    <col min="13570" max="13570" width="19" style="480" customWidth="1"/>
    <col min="13571" max="13571" width="16.42578125" style="480" bestFit="1" customWidth="1"/>
    <col min="13572" max="13572" width="17.28515625" style="480" customWidth="1"/>
    <col min="13573" max="13824" width="8" style="480"/>
    <col min="13825" max="13825" width="65" style="480" customWidth="1"/>
    <col min="13826" max="13826" width="19" style="480" customWidth="1"/>
    <col min="13827" max="13827" width="16.42578125" style="480" bestFit="1" customWidth="1"/>
    <col min="13828" max="13828" width="17.28515625" style="480" customWidth="1"/>
    <col min="13829" max="14080" width="8" style="480"/>
    <col min="14081" max="14081" width="65" style="480" customWidth="1"/>
    <col min="14082" max="14082" width="19" style="480" customWidth="1"/>
    <col min="14083" max="14083" width="16.42578125" style="480" bestFit="1" customWidth="1"/>
    <col min="14084" max="14084" width="17.28515625" style="480" customWidth="1"/>
    <col min="14085" max="14336" width="8" style="480"/>
    <col min="14337" max="14337" width="65" style="480" customWidth="1"/>
    <col min="14338" max="14338" width="19" style="480" customWidth="1"/>
    <col min="14339" max="14339" width="16.42578125" style="480" bestFit="1" customWidth="1"/>
    <col min="14340" max="14340" width="17.28515625" style="480" customWidth="1"/>
    <col min="14341" max="14592" width="8" style="480"/>
    <col min="14593" max="14593" width="65" style="480" customWidth="1"/>
    <col min="14594" max="14594" width="19" style="480" customWidth="1"/>
    <col min="14595" max="14595" width="16.42578125" style="480" bestFit="1" customWidth="1"/>
    <col min="14596" max="14596" width="17.28515625" style="480" customWidth="1"/>
    <col min="14597" max="14848" width="8" style="480"/>
    <col min="14849" max="14849" width="65" style="480" customWidth="1"/>
    <col min="14850" max="14850" width="19" style="480" customWidth="1"/>
    <col min="14851" max="14851" width="16.42578125" style="480" bestFit="1" customWidth="1"/>
    <col min="14852" max="14852" width="17.28515625" style="480" customWidth="1"/>
    <col min="14853" max="15104" width="8" style="480"/>
    <col min="15105" max="15105" width="65" style="480" customWidth="1"/>
    <col min="15106" max="15106" width="19" style="480" customWidth="1"/>
    <col min="15107" max="15107" width="16.42578125" style="480" bestFit="1" customWidth="1"/>
    <col min="15108" max="15108" width="17.28515625" style="480" customWidth="1"/>
    <col min="15109" max="15360" width="8" style="480"/>
    <col min="15361" max="15361" width="65" style="480" customWidth="1"/>
    <col min="15362" max="15362" width="19" style="480" customWidth="1"/>
    <col min="15363" max="15363" width="16.42578125" style="480" bestFit="1" customWidth="1"/>
    <col min="15364" max="15364" width="17.28515625" style="480" customWidth="1"/>
    <col min="15365" max="15616" width="8" style="480"/>
    <col min="15617" max="15617" width="65" style="480" customWidth="1"/>
    <col min="15618" max="15618" width="19" style="480" customWidth="1"/>
    <col min="15619" max="15619" width="16.42578125" style="480" bestFit="1" customWidth="1"/>
    <col min="15620" max="15620" width="17.28515625" style="480" customWidth="1"/>
    <col min="15621" max="15872" width="8" style="480"/>
    <col min="15873" max="15873" width="65" style="480" customWidth="1"/>
    <col min="15874" max="15874" width="19" style="480" customWidth="1"/>
    <col min="15875" max="15875" width="16.42578125" style="480" bestFit="1" customWidth="1"/>
    <col min="15876" max="15876" width="17.28515625" style="480" customWidth="1"/>
    <col min="15877" max="16128" width="8" style="480"/>
    <col min="16129" max="16129" width="65" style="480" customWidth="1"/>
    <col min="16130" max="16130" width="19" style="480" customWidth="1"/>
    <col min="16131" max="16131" width="16.42578125" style="480" bestFit="1" customWidth="1"/>
    <col min="16132" max="16132" width="17.28515625" style="480" customWidth="1"/>
    <col min="16133" max="16384" width="8" style="480"/>
  </cols>
  <sheetData>
    <row r="1" spans="1:4" ht="15.95" customHeight="1" x14ac:dyDescent="0.25">
      <c r="A1" s="1098" t="s">
        <v>1997</v>
      </c>
      <c r="B1" s="1098"/>
      <c r="C1" s="1098"/>
      <c r="D1" s="1098"/>
    </row>
    <row r="2" spans="1:4" ht="15.95" customHeight="1" x14ac:dyDescent="0.25">
      <c r="A2" s="521"/>
      <c r="B2" s="521"/>
      <c r="C2" s="521"/>
      <c r="D2" s="521"/>
    </row>
    <row r="3" spans="1:4" ht="15.95" customHeight="1" x14ac:dyDescent="0.25">
      <c r="A3" s="521"/>
      <c r="B3" s="521"/>
      <c r="C3" s="521"/>
      <c r="D3" s="521"/>
    </row>
    <row r="4" spans="1:4" ht="15" customHeight="1" x14ac:dyDescent="0.25">
      <c r="A4" s="482" t="s">
        <v>2405</v>
      </c>
    </row>
    <row r="5" spans="1:4" ht="15" customHeight="1" x14ac:dyDescent="0.25">
      <c r="A5" s="522" t="s">
        <v>2509</v>
      </c>
    </row>
    <row r="6" spans="1:4" ht="15" customHeight="1" x14ac:dyDescent="0.25">
      <c r="A6" s="522"/>
      <c r="D6" s="523"/>
    </row>
    <row r="7" spans="1:4" ht="15" customHeight="1" x14ac:dyDescent="0.25">
      <c r="A7" s="522"/>
      <c r="D7" s="523" t="s">
        <v>1998</v>
      </c>
    </row>
    <row r="8" spans="1:4" ht="15.95" customHeight="1" x14ac:dyDescent="0.25">
      <c r="D8" s="524" t="s">
        <v>1999</v>
      </c>
    </row>
    <row r="9" spans="1:4" ht="15" customHeight="1" x14ac:dyDescent="0.25"/>
    <row r="10" spans="1:4" ht="43.5" customHeight="1" x14ac:dyDescent="0.25">
      <c r="A10" s="777" t="s">
        <v>1788</v>
      </c>
      <c r="B10" s="777" t="s">
        <v>2000</v>
      </c>
      <c r="C10" s="777" t="s">
        <v>53</v>
      </c>
      <c r="D10" s="777" t="s">
        <v>2001</v>
      </c>
    </row>
    <row r="11" spans="1:4" ht="15" customHeight="1" x14ac:dyDescent="0.25">
      <c r="A11" s="486" t="s">
        <v>2002</v>
      </c>
      <c r="B11" s="525">
        <f>+B12+B13+B14</f>
        <v>6594219</v>
      </c>
      <c r="C11" s="525">
        <f>+C12+C13+C14</f>
        <v>6022152.7400000002</v>
      </c>
      <c r="D11" s="525">
        <f>+D12+D13+D14</f>
        <v>6022152.7400000002</v>
      </c>
    </row>
    <row r="12" spans="1:4" ht="15" customHeight="1" x14ac:dyDescent="0.25">
      <c r="A12" s="526" t="s">
        <v>2003</v>
      </c>
      <c r="B12" s="527">
        <f>+Formato5!B9</f>
        <v>6594219</v>
      </c>
      <c r="C12" s="527">
        <f>+Formato5!E9+Formato5!E43</f>
        <v>6022152.7400000002</v>
      </c>
      <c r="D12" s="527">
        <f>C12</f>
        <v>6022152.7400000002</v>
      </c>
    </row>
    <row r="13" spans="1:4" ht="15" customHeight="1" x14ac:dyDescent="0.25">
      <c r="A13" s="526" t="s">
        <v>2004</v>
      </c>
      <c r="B13" s="527">
        <f>+Formato5!B64</f>
        <v>0</v>
      </c>
      <c r="C13" s="527">
        <f>+Formato5!E64</f>
        <v>0</v>
      </c>
      <c r="D13" s="527">
        <f>C13</f>
        <v>0</v>
      </c>
    </row>
    <row r="14" spans="1:4" ht="15" customHeight="1" x14ac:dyDescent="0.25">
      <c r="A14" s="526" t="s">
        <v>2005</v>
      </c>
      <c r="B14" s="527">
        <f>+Formato5!B71</f>
        <v>0</v>
      </c>
      <c r="C14" s="527">
        <f>+Formato5!E71</f>
        <v>0</v>
      </c>
      <c r="D14" s="527">
        <f>C14</f>
        <v>0</v>
      </c>
    </row>
    <row r="15" spans="1:4" ht="17.100000000000001" customHeight="1" x14ac:dyDescent="0.25">
      <c r="A15" s="486" t="s">
        <v>2006</v>
      </c>
      <c r="B15" s="525">
        <f>+B16+B17</f>
        <v>6594219</v>
      </c>
      <c r="C15" s="525">
        <f>+C16+C17</f>
        <v>6071841.04</v>
      </c>
      <c r="D15" s="525">
        <f>+D16+D17</f>
        <v>6071841.04</v>
      </c>
    </row>
    <row r="16" spans="1:4" ht="15" customHeight="1" x14ac:dyDescent="0.25">
      <c r="A16" s="526" t="s">
        <v>2007</v>
      </c>
      <c r="B16" s="527">
        <f>+Formato6a!B9-Formato6a!B76</f>
        <v>6594219</v>
      </c>
      <c r="C16" s="527">
        <f>+Formato6a!E9-Formato6a!E76</f>
        <v>6071841.04</v>
      </c>
      <c r="D16" s="527">
        <f>C16</f>
        <v>6071841.04</v>
      </c>
    </row>
    <row r="17" spans="1:4" ht="15" customHeight="1" x14ac:dyDescent="0.25">
      <c r="A17" s="526" t="s">
        <v>2008</v>
      </c>
      <c r="B17" s="527">
        <v>0</v>
      </c>
      <c r="C17" s="527">
        <v>0</v>
      </c>
      <c r="D17" s="527">
        <v>0</v>
      </c>
    </row>
    <row r="18" spans="1:4" ht="15" customHeight="1" x14ac:dyDescent="0.25">
      <c r="A18" s="486" t="s">
        <v>2009</v>
      </c>
      <c r="B18" s="525">
        <f>+B19+B20</f>
        <v>0</v>
      </c>
      <c r="C18" s="525">
        <f>+C19+C20</f>
        <v>0</v>
      </c>
      <c r="D18" s="525">
        <f>+D19+D20</f>
        <v>0</v>
      </c>
    </row>
    <row r="19" spans="1:4" ht="15" customHeight="1" x14ac:dyDescent="0.25">
      <c r="A19" s="526" t="s">
        <v>2010</v>
      </c>
      <c r="B19" s="527">
        <v>0</v>
      </c>
      <c r="C19" s="527">
        <v>0</v>
      </c>
      <c r="D19" s="527">
        <f>C19</f>
        <v>0</v>
      </c>
    </row>
    <row r="20" spans="1:4" ht="24.95" customHeight="1" x14ac:dyDescent="0.25">
      <c r="A20" s="526" t="s">
        <v>2011</v>
      </c>
      <c r="B20" s="527">
        <v>0</v>
      </c>
      <c r="C20" s="527">
        <v>0</v>
      </c>
      <c r="D20" s="527">
        <f>C20</f>
        <v>0</v>
      </c>
    </row>
    <row r="21" spans="1:4" ht="15" customHeight="1" x14ac:dyDescent="0.25">
      <c r="A21" s="486" t="s">
        <v>2012</v>
      </c>
      <c r="B21" s="525">
        <f>+B11-B15+B18</f>
        <v>0</v>
      </c>
      <c r="C21" s="525">
        <f>+C11-C15+C18</f>
        <v>-49688.299999999814</v>
      </c>
      <c r="D21" s="525">
        <f>+D11-D15+D18</f>
        <v>-49688.299999999814</v>
      </c>
    </row>
    <row r="22" spans="1:4" ht="15" customHeight="1" x14ac:dyDescent="0.25">
      <c r="A22" s="526" t="s">
        <v>2013</v>
      </c>
      <c r="B22" s="527">
        <f>+B21-B14</f>
        <v>0</v>
      </c>
      <c r="C22" s="527">
        <f>+C21-C14</f>
        <v>-49688.299999999814</v>
      </c>
      <c r="D22" s="527">
        <f>+D21-D14</f>
        <v>-49688.299999999814</v>
      </c>
    </row>
    <row r="23" spans="1:4" ht="24.95" customHeight="1" x14ac:dyDescent="0.25">
      <c r="A23" s="528" t="s">
        <v>2014</v>
      </c>
      <c r="B23" s="529">
        <f>+B22-B18</f>
        <v>0</v>
      </c>
      <c r="C23" s="529">
        <f>+C22-C18</f>
        <v>-49688.299999999814</v>
      </c>
      <c r="D23" s="529">
        <f>+D22-D18</f>
        <v>-49688.299999999814</v>
      </c>
    </row>
    <row r="24" spans="1:4" ht="7.5" customHeight="1" x14ac:dyDescent="0.25">
      <c r="A24" s="530"/>
      <c r="B24" s="531"/>
      <c r="C24" s="531"/>
      <c r="D24" s="531"/>
    </row>
    <row r="25" spans="1:4" ht="15" customHeight="1" x14ac:dyDescent="0.25">
      <c r="A25" s="777" t="s">
        <v>1579</v>
      </c>
      <c r="B25" s="784" t="s">
        <v>1692</v>
      </c>
      <c r="C25" s="784" t="s">
        <v>53</v>
      </c>
      <c r="D25" s="784" t="s">
        <v>1694</v>
      </c>
    </row>
    <row r="26" spans="1:4" ht="15" customHeight="1" x14ac:dyDescent="0.25">
      <c r="A26" s="486" t="s">
        <v>2015</v>
      </c>
      <c r="B26" s="525">
        <f>+B27+B28</f>
        <v>0</v>
      </c>
      <c r="C26" s="525">
        <f>+C27+C28</f>
        <v>0</v>
      </c>
      <c r="D26" s="525">
        <f>+D27+D28</f>
        <v>0</v>
      </c>
    </row>
    <row r="27" spans="1:4" ht="15" customHeight="1" x14ac:dyDescent="0.25">
      <c r="A27" s="528" t="s">
        <v>2016</v>
      </c>
      <c r="B27" s="527">
        <f>+Formato6a!B77</f>
        <v>0</v>
      </c>
      <c r="C27" s="527">
        <f>+Formato6a!E77</f>
        <v>0</v>
      </c>
      <c r="D27" s="527">
        <f>C27</f>
        <v>0</v>
      </c>
    </row>
    <row r="28" spans="1:4" ht="15" customHeight="1" x14ac:dyDescent="0.25">
      <c r="A28" s="528" t="s">
        <v>2017</v>
      </c>
      <c r="B28" s="527"/>
      <c r="C28" s="527"/>
      <c r="D28" s="527"/>
    </row>
    <row r="29" spans="1:4" ht="15" customHeight="1" x14ac:dyDescent="0.25">
      <c r="A29" s="526" t="s">
        <v>2018</v>
      </c>
      <c r="B29" s="527">
        <f>+B23+B26</f>
        <v>0</v>
      </c>
      <c r="C29" s="527">
        <f>+C23+C26</f>
        <v>-49688.299999999814</v>
      </c>
      <c r="D29" s="527">
        <f>+D23+D26</f>
        <v>-49688.299999999814</v>
      </c>
    </row>
    <row r="30" spans="1:4" ht="6" customHeight="1" x14ac:dyDescent="0.25">
      <c r="A30" s="532"/>
      <c r="B30" s="533"/>
      <c r="C30" s="533"/>
      <c r="D30" s="533"/>
    </row>
    <row r="31" spans="1:4" ht="40.5" customHeight="1" x14ac:dyDescent="0.25">
      <c r="A31" s="777" t="s">
        <v>1579</v>
      </c>
      <c r="B31" s="784" t="s">
        <v>2019</v>
      </c>
      <c r="C31" s="784" t="s">
        <v>53</v>
      </c>
      <c r="D31" s="784" t="s">
        <v>2001</v>
      </c>
    </row>
    <row r="32" spans="1:4" ht="15" customHeight="1" x14ac:dyDescent="0.25">
      <c r="A32" s="486" t="s">
        <v>2020</v>
      </c>
      <c r="B32" s="525">
        <f>+B33+B34</f>
        <v>0</v>
      </c>
      <c r="C32" s="525">
        <f>+C33+C34</f>
        <v>0</v>
      </c>
      <c r="D32" s="525">
        <f>+D33+D34</f>
        <v>0</v>
      </c>
    </row>
    <row r="33" spans="1:4" ht="15" customHeight="1" x14ac:dyDescent="0.25">
      <c r="A33" s="526" t="s">
        <v>2021</v>
      </c>
      <c r="B33" s="527"/>
      <c r="C33" s="527"/>
      <c r="D33" s="527"/>
    </row>
    <row r="34" spans="1:4" ht="24.95" customHeight="1" x14ac:dyDescent="0.25">
      <c r="A34" s="526" t="s">
        <v>2022</v>
      </c>
      <c r="B34" s="529"/>
      <c r="C34" s="529"/>
      <c r="D34" s="529"/>
    </row>
    <row r="35" spans="1:4" ht="15" customHeight="1" x14ac:dyDescent="0.25">
      <c r="A35" s="486" t="s">
        <v>2023</v>
      </c>
      <c r="B35" s="525">
        <f>+B36+B37</f>
        <v>0</v>
      </c>
      <c r="C35" s="525">
        <f>+C36+C37</f>
        <v>0</v>
      </c>
      <c r="D35" s="525">
        <f>+D36+D37</f>
        <v>0</v>
      </c>
    </row>
    <row r="36" spans="1:4" ht="15" customHeight="1" x14ac:dyDescent="0.25">
      <c r="A36" s="526" t="s">
        <v>2024</v>
      </c>
      <c r="B36" s="527">
        <f>+Formato6a!B76</f>
        <v>0</v>
      </c>
      <c r="C36" s="527">
        <f>+Formato6a!E76</f>
        <v>0</v>
      </c>
      <c r="D36" s="527">
        <f>+Formato6a!F76</f>
        <v>0</v>
      </c>
    </row>
    <row r="37" spans="1:4" ht="15" customHeight="1" x14ac:dyDescent="0.25">
      <c r="A37" s="526" t="s">
        <v>2025</v>
      </c>
      <c r="B37" s="527"/>
      <c r="C37" s="527"/>
      <c r="D37" s="527"/>
    </row>
    <row r="38" spans="1:4" ht="15" customHeight="1" x14ac:dyDescent="0.25">
      <c r="A38" s="486" t="s">
        <v>2026</v>
      </c>
      <c r="B38" s="525">
        <f>+B32-B35</f>
        <v>0</v>
      </c>
      <c r="C38" s="525">
        <f>+C32-C35</f>
        <v>0</v>
      </c>
      <c r="D38" s="525">
        <f>+D32-D35</f>
        <v>0</v>
      </c>
    </row>
    <row r="39" spans="1:4" ht="7.5" customHeight="1" x14ac:dyDescent="0.25">
      <c r="A39" s="534"/>
      <c r="B39" s="535"/>
      <c r="C39" s="535"/>
      <c r="D39" s="535"/>
    </row>
    <row r="40" spans="1:4" ht="35.25" customHeight="1" x14ac:dyDescent="0.25">
      <c r="A40" s="777" t="s">
        <v>1579</v>
      </c>
      <c r="B40" s="784" t="s">
        <v>2019</v>
      </c>
      <c r="C40" s="784" t="s">
        <v>53</v>
      </c>
      <c r="D40" s="784" t="s">
        <v>2001</v>
      </c>
    </row>
    <row r="41" spans="1:4" ht="15" customHeight="1" x14ac:dyDescent="0.25">
      <c r="A41" s="486" t="s">
        <v>2027</v>
      </c>
      <c r="B41" s="525">
        <f>B12</f>
        <v>6594219</v>
      </c>
      <c r="C41" s="525">
        <f>C12</f>
        <v>6022152.7400000002</v>
      </c>
      <c r="D41" s="525">
        <f>D12</f>
        <v>6022152.7400000002</v>
      </c>
    </row>
    <row r="42" spans="1:4" ht="24.95" customHeight="1" x14ac:dyDescent="0.25">
      <c r="A42" s="526" t="s">
        <v>2028</v>
      </c>
      <c r="B42" s="529">
        <f>+B43-B44</f>
        <v>0</v>
      </c>
      <c r="C42" s="529">
        <f>+C43-C44</f>
        <v>0</v>
      </c>
      <c r="D42" s="529">
        <f>+D43-D44</f>
        <v>0</v>
      </c>
    </row>
    <row r="43" spans="1:4" ht="15" customHeight="1" x14ac:dyDescent="0.25">
      <c r="A43" s="526" t="s">
        <v>2029</v>
      </c>
      <c r="B43" s="527"/>
      <c r="C43" s="527"/>
      <c r="D43" s="527"/>
    </row>
    <row r="44" spans="1:4" ht="15" customHeight="1" x14ac:dyDescent="0.25">
      <c r="A44" s="526" t="s">
        <v>2024</v>
      </c>
      <c r="B44" s="527">
        <f>+B36</f>
        <v>0</v>
      </c>
      <c r="C44" s="527">
        <f>+C36</f>
        <v>0</v>
      </c>
      <c r="D44" s="527">
        <f>+D36</f>
        <v>0</v>
      </c>
    </row>
    <row r="45" spans="1:4" ht="15" customHeight="1" x14ac:dyDescent="0.25">
      <c r="A45" s="526" t="s">
        <v>2030</v>
      </c>
      <c r="B45" s="527"/>
      <c r="C45" s="527"/>
      <c r="D45" s="527"/>
    </row>
    <row r="46" spans="1:4" ht="15" customHeight="1" x14ac:dyDescent="0.25">
      <c r="A46" s="526" t="s">
        <v>2010</v>
      </c>
      <c r="B46" s="527"/>
      <c r="C46" s="527"/>
      <c r="D46" s="527"/>
    </row>
    <row r="47" spans="1:4" ht="24.95" customHeight="1" x14ac:dyDescent="0.25">
      <c r="A47" s="528" t="s">
        <v>2031</v>
      </c>
      <c r="B47" s="527">
        <f>+B41+B42-B45+B46</f>
        <v>6594219</v>
      </c>
      <c r="C47" s="527">
        <f>+C41+C42-C45+C46</f>
        <v>6022152.7400000002</v>
      </c>
      <c r="D47" s="527">
        <f>+D41+D42-D45+D46</f>
        <v>6022152.7400000002</v>
      </c>
    </row>
    <row r="48" spans="1:4" ht="24.95" customHeight="1" x14ac:dyDescent="0.25">
      <c r="A48" s="526" t="s">
        <v>2032</v>
      </c>
      <c r="B48" s="527">
        <f>+B47-B42</f>
        <v>6594219</v>
      </c>
      <c r="C48" s="527">
        <f>+C47-C42</f>
        <v>6022152.7400000002</v>
      </c>
      <c r="D48" s="527">
        <f>+D47-D42</f>
        <v>6022152.7400000002</v>
      </c>
    </row>
    <row r="49" spans="1:4" ht="7.5" customHeight="1" x14ac:dyDescent="0.25">
      <c r="A49" s="532"/>
      <c r="B49" s="533"/>
      <c r="C49" s="533"/>
      <c r="D49" s="533"/>
    </row>
    <row r="50" spans="1:4" ht="37.5" customHeight="1" x14ac:dyDescent="0.25">
      <c r="A50" s="777" t="s">
        <v>1579</v>
      </c>
      <c r="B50" s="784" t="s">
        <v>2019</v>
      </c>
      <c r="C50" s="784" t="s">
        <v>53</v>
      </c>
      <c r="D50" s="784" t="s">
        <v>2001</v>
      </c>
    </row>
    <row r="51" spans="1:4" ht="15" customHeight="1" x14ac:dyDescent="0.25">
      <c r="A51" s="486" t="s">
        <v>2033</v>
      </c>
      <c r="B51" s="525">
        <f>B13</f>
        <v>0</v>
      </c>
      <c r="C51" s="525">
        <f>C13</f>
        <v>0</v>
      </c>
      <c r="D51" s="525">
        <f>D13</f>
        <v>0</v>
      </c>
    </row>
    <row r="52" spans="1:4" ht="24.95" customHeight="1" x14ac:dyDescent="0.25">
      <c r="A52" s="526" t="s">
        <v>2034</v>
      </c>
      <c r="B52" s="527">
        <f>+B53-B54</f>
        <v>0</v>
      </c>
      <c r="C52" s="527">
        <f>+C53-C54</f>
        <v>0</v>
      </c>
      <c r="D52" s="527">
        <f>+D53-D54</f>
        <v>0</v>
      </c>
    </row>
    <row r="53" spans="1:4" ht="24.95" customHeight="1" x14ac:dyDescent="0.25">
      <c r="A53" s="526" t="s">
        <v>2022</v>
      </c>
      <c r="B53" s="527"/>
      <c r="C53" s="527"/>
      <c r="D53" s="527"/>
    </row>
    <row r="54" spans="1:4" ht="15" customHeight="1" x14ac:dyDescent="0.25">
      <c r="A54" s="526" t="s">
        <v>2025</v>
      </c>
      <c r="B54" s="527"/>
      <c r="C54" s="527"/>
      <c r="D54" s="527"/>
    </row>
    <row r="55" spans="1:4" ht="15" customHeight="1" x14ac:dyDescent="0.25">
      <c r="A55" s="526" t="s">
        <v>2035</v>
      </c>
      <c r="B55" s="527"/>
      <c r="C55" s="527"/>
      <c r="D55" s="527"/>
    </row>
    <row r="56" spans="1:4" ht="24.95" customHeight="1" x14ac:dyDescent="0.25">
      <c r="A56" s="526" t="s">
        <v>2011</v>
      </c>
      <c r="B56" s="527"/>
      <c r="C56" s="527"/>
      <c r="D56" s="527"/>
    </row>
    <row r="57" spans="1:4" ht="24.95" customHeight="1" x14ac:dyDescent="0.25">
      <c r="A57" s="528" t="s">
        <v>2036</v>
      </c>
      <c r="B57" s="527">
        <f>+B51+B52-B55+B56</f>
        <v>0</v>
      </c>
      <c r="C57" s="527">
        <f>+C51+C52-C55+C56</f>
        <v>0</v>
      </c>
      <c r="D57" s="527">
        <f>+D51+D52-D55+D56</f>
        <v>0</v>
      </c>
    </row>
    <row r="58" spans="1:4" ht="24.95" customHeight="1" x14ac:dyDescent="0.25">
      <c r="A58" s="526" t="s">
        <v>2037</v>
      </c>
      <c r="B58" s="527">
        <f>+B57-B52</f>
        <v>0</v>
      </c>
      <c r="C58" s="527">
        <f>+C57-C52</f>
        <v>0</v>
      </c>
      <c r="D58" s="527">
        <f>+D57-D52</f>
        <v>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Z72"/>
  <sheetViews>
    <sheetView workbookViewId="0">
      <selection activeCell="A5" sqref="A5"/>
    </sheetView>
  </sheetViews>
  <sheetFormatPr baseColWidth="10" defaultColWidth="8" defaultRowHeight="15" x14ac:dyDescent="0.25"/>
  <cols>
    <col min="1" max="1" width="77.85546875" style="539" customWidth="1"/>
    <col min="2" max="2" width="16.42578125" style="540" bestFit="1" customWidth="1"/>
    <col min="3" max="3" width="19.42578125" style="540" customWidth="1"/>
    <col min="4" max="5" width="16.42578125" style="540" bestFit="1" customWidth="1"/>
    <col min="6" max="6" width="16.28515625" style="540" customWidth="1"/>
    <col min="7" max="7" width="16.7109375" style="540" bestFit="1" customWidth="1"/>
    <col min="8" max="11" width="8" style="541" customWidth="1"/>
    <col min="12" max="12" width="15.28515625" style="542" customWidth="1"/>
    <col min="13" max="20" width="8" style="541" customWidth="1"/>
    <col min="21" max="26" width="8" style="541"/>
    <col min="27" max="256" width="8" style="480"/>
    <col min="257" max="257" width="77.85546875" style="480" customWidth="1"/>
    <col min="258" max="258" width="16.42578125" style="480" bestFit="1" customWidth="1"/>
    <col min="259" max="259" width="19.42578125" style="480" customWidth="1"/>
    <col min="260" max="261" width="16.42578125" style="480" bestFit="1" customWidth="1"/>
    <col min="262" max="262" width="16.28515625" style="480" customWidth="1"/>
    <col min="263" max="263" width="16.7109375" style="480" bestFit="1" customWidth="1"/>
    <col min="264" max="267" width="8" style="480" customWidth="1"/>
    <col min="268" max="268" width="15.28515625" style="480" customWidth="1"/>
    <col min="269" max="276" width="8" style="480" customWidth="1"/>
    <col min="277" max="512" width="8" style="480"/>
    <col min="513" max="513" width="77.85546875" style="480" customWidth="1"/>
    <col min="514" max="514" width="16.42578125" style="480" bestFit="1" customWidth="1"/>
    <col min="515" max="515" width="19.42578125" style="480" customWidth="1"/>
    <col min="516" max="517" width="16.42578125" style="480" bestFit="1" customWidth="1"/>
    <col min="518" max="518" width="16.28515625" style="480" customWidth="1"/>
    <col min="519" max="519" width="16.7109375" style="480" bestFit="1" customWidth="1"/>
    <col min="520" max="523" width="8" style="480" customWidth="1"/>
    <col min="524" max="524" width="15.28515625" style="480" customWidth="1"/>
    <col min="525" max="532" width="8" style="480" customWidth="1"/>
    <col min="533" max="768" width="8" style="480"/>
    <col min="769" max="769" width="77.85546875" style="480" customWidth="1"/>
    <col min="770" max="770" width="16.42578125" style="480" bestFit="1" customWidth="1"/>
    <col min="771" max="771" width="19.42578125" style="480" customWidth="1"/>
    <col min="772" max="773" width="16.42578125" style="480" bestFit="1" customWidth="1"/>
    <col min="774" max="774" width="16.28515625" style="480" customWidth="1"/>
    <col min="775" max="775" width="16.7109375" style="480" bestFit="1" customWidth="1"/>
    <col min="776" max="779" width="8" style="480" customWidth="1"/>
    <col min="780" max="780" width="15.28515625" style="480" customWidth="1"/>
    <col min="781" max="788" width="8" style="480" customWidth="1"/>
    <col min="789" max="1024" width="8" style="480"/>
    <col min="1025" max="1025" width="77.85546875" style="480" customWidth="1"/>
    <col min="1026" max="1026" width="16.42578125" style="480" bestFit="1" customWidth="1"/>
    <col min="1027" max="1027" width="19.42578125" style="480" customWidth="1"/>
    <col min="1028" max="1029" width="16.42578125" style="480" bestFit="1" customWidth="1"/>
    <col min="1030" max="1030" width="16.28515625" style="480" customWidth="1"/>
    <col min="1031" max="1031" width="16.7109375" style="480" bestFit="1" customWidth="1"/>
    <col min="1032" max="1035" width="8" style="480" customWidth="1"/>
    <col min="1036" max="1036" width="15.28515625" style="480" customWidth="1"/>
    <col min="1037" max="1044" width="8" style="480" customWidth="1"/>
    <col min="1045" max="1280" width="8" style="480"/>
    <col min="1281" max="1281" width="77.85546875" style="480" customWidth="1"/>
    <col min="1282" max="1282" width="16.42578125" style="480" bestFit="1" customWidth="1"/>
    <col min="1283" max="1283" width="19.42578125" style="480" customWidth="1"/>
    <col min="1284" max="1285" width="16.42578125" style="480" bestFit="1" customWidth="1"/>
    <col min="1286" max="1286" width="16.28515625" style="480" customWidth="1"/>
    <col min="1287" max="1287" width="16.7109375" style="480" bestFit="1" customWidth="1"/>
    <col min="1288" max="1291" width="8" style="480" customWidth="1"/>
    <col min="1292" max="1292" width="15.28515625" style="480" customWidth="1"/>
    <col min="1293" max="1300" width="8" style="480" customWidth="1"/>
    <col min="1301" max="1536" width="8" style="480"/>
    <col min="1537" max="1537" width="77.85546875" style="480" customWidth="1"/>
    <col min="1538" max="1538" width="16.42578125" style="480" bestFit="1" customWidth="1"/>
    <col min="1539" max="1539" width="19.42578125" style="480" customWidth="1"/>
    <col min="1540" max="1541" width="16.42578125" style="480" bestFit="1" customWidth="1"/>
    <col min="1542" max="1542" width="16.28515625" style="480" customWidth="1"/>
    <col min="1543" max="1543" width="16.7109375" style="480" bestFit="1" customWidth="1"/>
    <col min="1544" max="1547" width="8" style="480" customWidth="1"/>
    <col min="1548" max="1548" width="15.28515625" style="480" customWidth="1"/>
    <col min="1549" max="1556" width="8" style="480" customWidth="1"/>
    <col min="1557" max="1792" width="8" style="480"/>
    <col min="1793" max="1793" width="77.85546875" style="480" customWidth="1"/>
    <col min="1794" max="1794" width="16.42578125" style="480" bestFit="1" customWidth="1"/>
    <col min="1795" max="1795" width="19.42578125" style="480" customWidth="1"/>
    <col min="1796" max="1797" width="16.42578125" style="480" bestFit="1" customWidth="1"/>
    <col min="1798" max="1798" width="16.28515625" style="480" customWidth="1"/>
    <col min="1799" max="1799" width="16.7109375" style="480" bestFit="1" customWidth="1"/>
    <col min="1800" max="1803" width="8" style="480" customWidth="1"/>
    <col min="1804" max="1804" width="15.28515625" style="480" customWidth="1"/>
    <col min="1805" max="1812" width="8" style="480" customWidth="1"/>
    <col min="1813" max="2048" width="8" style="480"/>
    <col min="2049" max="2049" width="77.85546875" style="480" customWidth="1"/>
    <col min="2050" max="2050" width="16.42578125" style="480" bestFit="1" customWidth="1"/>
    <col min="2051" max="2051" width="19.42578125" style="480" customWidth="1"/>
    <col min="2052" max="2053" width="16.42578125" style="480" bestFit="1" customWidth="1"/>
    <col min="2054" max="2054" width="16.28515625" style="480" customWidth="1"/>
    <col min="2055" max="2055" width="16.7109375" style="480" bestFit="1" customWidth="1"/>
    <col min="2056" max="2059" width="8" style="480" customWidth="1"/>
    <col min="2060" max="2060" width="15.28515625" style="480" customWidth="1"/>
    <col min="2061" max="2068" width="8" style="480" customWidth="1"/>
    <col min="2069" max="2304" width="8" style="480"/>
    <col min="2305" max="2305" width="77.85546875" style="480" customWidth="1"/>
    <col min="2306" max="2306" width="16.42578125" style="480" bestFit="1" customWidth="1"/>
    <col min="2307" max="2307" width="19.42578125" style="480" customWidth="1"/>
    <col min="2308" max="2309" width="16.42578125" style="480" bestFit="1" customWidth="1"/>
    <col min="2310" max="2310" width="16.28515625" style="480" customWidth="1"/>
    <col min="2311" max="2311" width="16.7109375" style="480" bestFit="1" customWidth="1"/>
    <col min="2312" max="2315" width="8" style="480" customWidth="1"/>
    <col min="2316" max="2316" width="15.28515625" style="480" customWidth="1"/>
    <col min="2317" max="2324" width="8" style="480" customWidth="1"/>
    <col min="2325" max="2560" width="8" style="480"/>
    <col min="2561" max="2561" width="77.85546875" style="480" customWidth="1"/>
    <col min="2562" max="2562" width="16.42578125" style="480" bestFit="1" customWidth="1"/>
    <col min="2563" max="2563" width="19.42578125" style="480" customWidth="1"/>
    <col min="2564" max="2565" width="16.42578125" style="480" bestFit="1" customWidth="1"/>
    <col min="2566" max="2566" width="16.28515625" style="480" customWidth="1"/>
    <col min="2567" max="2567" width="16.7109375" style="480" bestFit="1" customWidth="1"/>
    <col min="2568" max="2571" width="8" style="480" customWidth="1"/>
    <col min="2572" max="2572" width="15.28515625" style="480" customWidth="1"/>
    <col min="2573" max="2580" width="8" style="480" customWidth="1"/>
    <col min="2581" max="2816" width="8" style="480"/>
    <col min="2817" max="2817" width="77.85546875" style="480" customWidth="1"/>
    <col min="2818" max="2818" width="16.42578125" style="480" bestFit="1" customWidth="1"/>
    <col min="2819" max="2819" width="19.42578125" style="480" customWidth="1"/>
    <col min="2820" max="2821" width="16.42578125" style="480" bestFit="1" customWidth="1"/>
    <col min="2822" max="2822" width="16.28515625" style="480" customWidth="1"/>
    <col min="2823" max="2823" width="16.7109375" style="480" bestFit="1" customWidth="1"/>
    <col min="2824" max="2827" width="8" style="480" customWidth="1"/>
    <col min="2828" max="2828" width="15.28515625" style="480" customWidth="1"/>
    <col min="2829" max="2836" width="8" style="480" customWidth="1"/>
    <col min="2837" max="3072" width="8" style="480"/>
    <col min="3073" max="3073" width="77.85546875" style="480" customWidth="1"/>
    <col min="3074" max="3074" width="16.42578125" style="480" bestFit="1" customWidth="1"/>
    <col min="3075" max="3075" width="19.42578125" style="480" customWidth="1"/>
    <col min="3076" max="3077" width="16.42578125" style="480" bestFit="1" customWidth="1"/>
    <col min="3078" max="3078" width="16.28515625" style="480" customWidth="1"/>
    <col min="3079" max="3079" width="16.7109375" style="480" bestFit="1" customWidth="1"/>
    <col min="3080" max="3083" width="8" style="480" customWidth="1"/>
    <col min="3084" max="3084" width="15.28515625" style="480" customWidth="1"/>
    <col min="3085" max="3092" width="8" style="480" customWidth="1"/>
    <col min="3093" max="3328" width="8" style="480"/>
    <col min="3329" max="3329" width="77.85546875" style="480" customWidth="1"/>
    <col min="3330" max="3330" width="16.42578125" style="480" bestFit="1" customWidth="1"/>
    <col min="3331" max="3331" width="19.42578125" style="480" customWidth="1"/>
    <col min="3332" max="3333" width="16.42578125" style="480" bestFit="1" customWidth="1"/>
    <col min="3334" max="3334" width="16.28515625" style="480" customWidth="1"/>
    <col min="3335" max="3335" width="16.7109375" style="480" bestFit="1" customWidth="1"/>
    <col min="3336" max="3339" width="8" style="480" customWidth="1"/>
    <col min="3340" max="3340" width="15.28515625" style="480" customWidth="1"/>
    <col min="3341" max="3348" width="8" style="480" customWidth="1"/>
    <col min="3349" max="3584" width="8" style="480"/>
    <col min="3585" max="3585" width="77.85546875" style="480" customWidth="1"/>
    <col min="3586" max="3586" width="16.42578125" style="480" bestFit="1" customWidth="1"/>
    <col min="3587" max="3587" width="19.42578125" style="480" customWidth="1"/>
    <col min="3588" max="3589" width="16.42578125" style="480" bestFit="1" customWidth="1"/>
    <col min="3590" max="3590" width="16.28515625" style="480" customWidth="1"/>
    <col min="3591" max="3591" width="16.7109375" style="480" bestFit="1" customWidth="1"/>
    <col min="3592" max="3595" width="8" style="480" customWidth="1"/>
    <col min="3596" max="3596" width="15.28515625" style="480" customWidth="1"/>
    <col min="3597" max="3604" width="8" style="480" customWidth="1"/>
    <col min="3605" max="3840" width="8" style="480"/>
    <col min="3841" max="3841" width="77.85546875" style="480" customWidth="1"/>
    <col min="3842" max="3842" width="16.42578125" style="480" bestFit="1" customWidth="1"/>
    <col min="3843" max="3843" width="19.42578125" style="480" customWidth="1"/>
    <col min="3844" max="3845" width="16.42578125" style="480" bestFit="1" customWidth="1"/>
    <col min="3846" max="3846" width="16.28515625" style="480" customWidth="1"/>
    <col min="3847" max="3847" width="16.7109375" style="480" bestFit="1" customWidth="1"/>
    <col min="3848" max="3851" width="8" style="480" customWidth="1"/>
    <col min="3852" max="3852" width="15.28515625" style="480" customWidth="1"/>
    <col min="3853" max="3860" width="8" style="480" customWidth="1"/>
    <col min="3861" max="4096" width="8" style="480"/>
    <col min="4097" max="4097" width="77.85546875" style="480" customWidth="1"/>
    <col min="4098" max="4098" width="16.42578125" style="480" bestFit="1" customWidth="1"/>
    <col min="4099" max="4099" width="19.42578125" style="480" customWidth="1"/>
    <col min="4100" max="4101" width="16.42578125" style="480" bestFit="1" customWidth="1"/>
    <col min="4102" max="4102" width="16.28515625" style="480" customWidth="1"/>
    <col min="4103" max="4103" width="16.7109375" style="480" bestFit="1" customWidth="1"/>
    <col min="4104" max="4107" width="8" style="480" customWidth="1"/>
    <col min="4108" max="4108" width="15.28515625" style="480" customWidth="1"/>
    <col min="4109" max="4116" width="8" style="480" customWidth="1"/>
    <col min="4117" max="4352" width="8" style="480"/>
    <col min="4353" max="4353" width="77.85546875" style="480" customWidth="1"/>
    <col min="4354" max="4354" width="16.42578125" style="480" bestFit="1" customWidth="1"/>
    <col min="4355" max="4355" width="19.42578125" style="480" customWidth="1"/>
    <col min="4356" max="4357" width="16.42578125" style="480" bestFit="1" customWidth="1"/>
    <col min="4358" max="4358" width="16.28515625" style="480" customWidth="1"/>
    <col min="4359" max="4359" width="16.7109375" style="480" bestFit="1" customWidth="1"/>
    <col min="4360" max="4363" width="8" style="480" customWidth="1"/>
    <col min="4364" max="4364" width="15.28515625" style="480" customWidth="1"/>
    <col min="4365" max="4372" width="8" style="480" customWidth="1"/>
    <col min="4373" max="4608" width="8" style="480"/>
    <col min="4609" max="4609" width="77.85546875" style="480" customWidth="1"/>
    <col min="4610" max="4610" width="16.42578125" style="480" bestFit="1" customWidth="1"/>
    <col min="4611" max="4611" width="19.42578125" style="480" customWidth="1"/>
    <col min="4612" max="4613" width="16.42578125" style="480" bestFit="1" customWidth="1"/>
    <col min="4614" max="4614" width="16.28515625" style="480" customWidth="1"/>
    <col min="4615" max="4615" width="16.7109375" style="480" bestFit="1" customWidth="1"/>
    <col min="4616" max="4619" width="8" style="480" customWidth="1"/>
    <col min="4620" max="4620" width="15.28515625" style="480" customWidth="1"/>
    <col min="4621" max="4628" width="8" style="480" customWidth="1"/>
    <col min="4629" max="4864" width="8" style="480"/>
    <col min="4865" max="4865" width="77.85546875" style="480" customWidth="1"/>
    <col min="4866" max="4866" width="16.42578125" style="480" bestFit="1" customWidth="1"/>
    <col min="4867" max="4867" width="19.42578125" style="480" customWidth="1"/>
    <col min="4868" max="4869" width="16.42578125" style="480" bestFit="1" customWidth="1"/>
    <col min="4870" max="4870" width="16.28515625" style="480" customWidth="1"/>
    <col min="4871" max="4871" width="16.7109375" style="480" bestFit="1" customWidth="1"/>
    <col min="4872" max="4875" width="8" style="480" customWidth="1"/>
    <col min="4876" max="4876" width="15.28515625" style="480" customWidth="1"/>
    <col min="4877" max="4884" width="8" style="480" customWidth="1"/>
    <col min="4885" max="5120" width="8" style="480"/>
    <col min="5121" max="5121" width="77.85546875" style="480" customWidth="1"/>
    <col min="5122" max="5122" width="16.42578125" style="480" bestFit="1" customWidth="1"/>
    <col min="5123" max="5123" width="19.42578125" style="480" customWidth="1"/>
    <col min="5124" max="5125" width="16.42578125" style="480" bestFit="1" customWidth="1"/>
    <col min="5126" max="5126" width="16.28515625" style="480" customWidth="1"/>
    <col min="5127" max="5127" width="16.7109375" style="480" bestFit="1" customWidth="1"/>
    <col min="5128" max="5131" width="8" style="480" customWidth="1"/>
    <col min="5132" max="5132" width="15.28515625" style="480" customWidth="1"/>
    <col min="5133" max="5140" width="8" style="480" customWidth="1"/>
    <col min="5141" max="5376" width="8" style="480"/>
    <col min="5377" max="5377" width="77.85546875" style="480" customWidth="1"/>
    <col min="5378" max="5378" width="16.42578125" style="480" bestFit="1" customWidth="1"/>
    <col min="5379" max="5379" width="19.42578125" style="480" customWidth="1"/>
    <col min="5380" max="5381" width="16.42578125" style="480" bestFit="1" customWidth="1"/>
    <col min="5382" max="5382" width="16.28515625" style="480" customWidth="1"/>
    <col min="5383" max="5383" width="16.7109375" style="480" bestFit="1" customWidth="1"/>
    <col min="5384" max="5387" width="8" style="480" customWidth="1"/>
    <col min="5388" max="5388" width="15.28515625" style="480" customWidth="1"/>
    <col min="5389" max="5396" width="8" style="480" customWidth="1"/>
    <col min="5397" max="5632" width="8" style="480"/>
    <col min="5633" max="5633" width="77.85546875" style="480" customWidth="1"/>
    <col min="5634" max="5634" width="16.42578125" style="480" bestFit="1" customWidth="1"/>
    <col min="5635" max="5635" width="19.42578125" style="480" customWidth="1"/>
    <col min="5636" max="5637" width="16.42578125" style="480" bestFit="1" customWidth="1"/>
    <col min="5638" max="5638" width="16.28515625" style="480" customWidth="1"/>
    <col min="5639" max="5639" width="16.7109375" style="480" bestFit="1" customWidth="1"/>
    <col min="5640" max="5643" width="8" style="480" customWidth="1"/>
    <col min="5644" max="5644" width="15.28515625" style="480" customWidth="1"/>
    <col min="5645" max="5652" width="8" style="480" customWidth="1"/>
    <col min="5653" max="5888" width="8" style="480"/>
    <col min="5889" max="5889" width="77.85546875" style="480" customWidth="1"/>
    <col min="5890" max="5890" width="16.42578125" style="480" bestFit="1" customWidth="1"/>
    <col min="5891" max="5891" width="19.42578125" style="480" customWidth="1"/>
    <col min="5892" max="5893" width="16.42578125" style="480" bestFit="1" customWidth="1"/>
    <col min="5894" max="5894" width="16.28515625" style="480" customWidth="1"/>
    <col min="5895" max="5895" width="16.7109375" style="480" bestFit="1" customWidth="1"/>
    <col min="5896" max="5899" width="8" style="480" customWidth="1"/>
    <col min="5900" max="5900" width="15.28515625" style="480" customWidth="1"/>
    <col min="5901" max="5908" width="8" style="480" customWidth="1"/>
    <col min="5909" max="6144" width="8" style="480"/>
    <col min="6145" max="6145" width="77.85546875" style="480" customWidth="1"/>
    <col min="6146" max="6146" width="16.42578125" style="480" bestFit="1" customWidth="1"/>
    <col min="6147" max="6147" width="19.42578125" style="480" customWidth="1"/>
    <col min="6148" max="6149" width="16.42578125" style="480" bestFit="1" customWidth="1"/>
    <col min="6150" max="6150" width="16.28515625" style="480" customWidth="1"/>
    <col min="6151" max="6151" width="16.7109375" style="480" bestFit="1" customWidth="1"/>
    <col min="6152" max="6155" width="8" style="480" customWidth="1"/>
    <col min="6156" max="6156" width="15.28515625" style="480" customWidth="1"/>
    <col min="6157" max="6164" width="8" style="480" customWidth="1"/>
    <col min="6165" max="6400" width="8" style="480"/>
    <col min="6401" max="6401" width="77.85546875" style="480" customWidth="1"/>
    <col min="6402" max="6402" width="16.42578125" style="480" bestFit="1" customWidth="1"/>
    <col min="6403" max="6403" width="19.42578125" style="480" customWidth="1"/>
    <col min="6404" max="6405" width="16.42578125" style="480" bestFit="1" customWidth="1"/>
    <col min="6406" max="6406" width="16.28515625" style="480" customWidth="1"/>
    <col min="6407" max="6407" width="16.7109375" style="480" bestFit="1" customWidth="1"/>
    <col min="6408" max="6411" width="8" style="480" customWidth="1"/>
    <col min="6412" max="6412" width="15.28515625" style="480" customWidth="1"/>
    <col min="6413" max="6420" width="8" style="480" customWidth="1"/>
    <col min="6421" max="6656" width="8" style="480"/>
    <col min="6657" max="6657" width="77.85546875" style="480" customWidth="1"/>
    <col min="6658" max="6658" width="16.42578125" style="480" bestFit="1" customWidth="1"/>
    <col min="6659" max="6659" width="19.42578125" style="480" customWidth="1"/>
    <col min="6660" max="6661" width="16.42578125" style="480" bestFit="1" customWidth="1"/>
    <col min="6662" max="6662" width="16.28515625" style="480" customWidth="1"/>
    <col min="6663" max="6663" width="16.7109375" style="480" bestFit="1" customWidth="1"/>
    <col min="6664" max="6667" width="8" style="480" customWidth="1"/>
    <col min="6668" max="6668" width="15.28515625" style="480" customWidth="1"/>
    <col min="6669" max="6676" width="8" style="480" customWidth="1"/>
    <col min="6677" max="6912" width="8" style="480"/>
    <col min="6913" max="6913" width="77.85546875" style="480" customWidth="1"/>
    <col min="6914" max="6914" width="16.42578125" style="480" bestFit="1" customWidth="1"/>
    <col min="6915" max="6915" width="19.42578125" style="480" customWidth="1"/>
    <col min="6916" max="6917" width="16.42578125" style="480" bestFit="1" customWidth="1"/>
    <col min="6918" max="6918" width="16.28515625" style="480" customWidth="1"/>
    <col min="6919" max="6919" width="16.7109375" style="480" bestFit="1" customWidth="1"/>
    <col min="6920" max="6923" width="8" style="480" customWidth="1"/>
    <col min="6924" max="6924" width="15.28515625" style="480" customWidth="1"/>
    <col min="6925" max="6932" width="8" style="480" customWidth="1"/>
    <col min="6933" max="7168" width="8" style="480"/>
    <col min="7169" max="7169" width="77.85546875" style="480" customWidth="1"/>
    <col min="7170" max="7170" width="16.42578125" style="480" bestFit="1" customWidth="1"/>
    <col min="7171" max="7171" width="19.42578125" style="480" customWidth="1"/>
    <col min="7172" max="7173" width="16.42578125" style="480" bestFit="1" customWidth="1"/>
    <col min="7174" max="7174" width="16.28515625" style="480" customWidth="1"/>
    <col min="7175" max="7175" width="16.7109375" style="480" bestFit="1" customWidth="1"/>
    <col min="7176" max="7179" width="8" style="480" customWidth="1"/>
    <col min="7180" max="7180" width="15.28515625" style="480" customWidth="1"/>
    <col min="7181" max="7188" width="8" style="480" customWidth="1"/>
    <col min="7189" max="7424" width="8" style="480"/>
    <col min="7425" max="7425" width="77.85546875" style="480" customWidth="1"/>
    <col min="7426" max="7426" width="16.42578125" style="480" bestFit="1" customWidth="1"/>
    <col min="7427" max="7427" width="19.42578125" style="480" customWidth="1"/>
    <col min="7428" max="7429" width="16.42578125" style="480" bestFit="1" customWidth="1"/>
    <col min="7430" max="7430" width="16.28515625" style="480" customWidth="1"/>
    <col min="7431" max="7431" width="16.7109375" style="480" bestFit="1" customWidth="1"/>
    <col min="7432" max="7435" width="8" style="480" customWidth="1"/>
    <col min="7436" max="7436" width="15.28515625" style="480" customWidth="1"/>
    <col min="7437" max="7444" width="8" style="480" customWidth="1"/>
    <col min="7445" max="7680" width="8" style="480"/>
    <col min="7681" max="7681" width="77.85546875" style="480" customWidth="1"/>
    <col min="7682" max="7682" width="16.42578125" style="480" bestFit="1" customWidth="1"/>
    <col min="7683" max="7683" width="19.42578125" style="480" customWidth="1"/>
    <col min="7684" max="7685" width="16.42578125" style="480" bestFit="1" customWidth="1"/>
    <col min="7686" max="7686" width="16.28515625" style="480" customWidth="1"/>
    <col min="7687" max="7687" width="16.7109375" style="480" bestFit="1" customWidth="1"/>
    <col min="7688" max="7691" width="8" style="480" customWidth="1"/>
    <col min="7692" max="7692" width="15.28515625" style="480" customWidth="1"/>
    <col min="7693" max="7700" width="8" style="480" customWidth="1"/>
    <col min="7701" max="7936" width="8" style="480"/>
    <col min="7937" max="7937" width="77.85546875" style="480" customWidth="1"/>
    <col min="7938" max="7938" width="16.42578125" style="480" bestFit="1" customWidth="1"/>
    <col min="7939" max="7939" width="19.42578125" style="480" customWidth="1"/>
    <col min="7940" max="7941" width="16.42578125" style="480" bestFit="1" customWidth="1"/>
    <col min="7942" max="7942" width="16.28515625" style="480" customWidth="1"/>
    <col min="7943" max="7943" width="16.7109375" style="480" bestFit="1" customWidth="1"/>
    <col min="7944" max="7947" width="8" style="480" customWidth="1"/>
    <col min="7948" max="7948" width="15.28515625" style="480" customWidth="1"/>
    <col min="7949" max="7956" width="8" style="480" customWidth="1"/>
    <col min="7957" max="8192" width="8" style="480"/>
    <col min="8193" max="8193" width="77.85546875" style="480" customWidth="1"/>
    <col min="8194" max="8194" width="16.42578125" style="480" bestFit="1" customWidth="1"/>
    <col min="8195" max="8195" width="19.42578125" style="480" customWidth="1"/>
    <col min="8196" max="8197" width="16.42578125" style="480" bestFit="1" customWidth="1"/>
    <col min="8198" max="8198" width="16.28515625" style="480" customWidth="1"/>
    <col min="8199" max="8199" width="16.7109375" style="480" bestFit="1" customWidth="1"/>
    <col min="8200" max="8203" width="8" style="480" customWidth="1"/>
    <col min="8204" max="8204" width="15.28515625" style="480" customWidth="1"/>
    <col min="8205" max="8212" width="8" style="480" customWidth="1"/>
    <col min="8213" max="8448" width="8" style="480"/>
    <col min="8449" max="8449" width="77.85546875" style="480" customWidth="1"/>
    <col min="8450" max="8450" width="16.42578125" style="480" bestFit="1" customWidth="1"/>
    <col min="8451" max="8451" width="19.42578125" style="480" customWidth="1"/>
    <col min="8452" max="8453" width="16.42578125" style="480" bestFit="1" customWidth="1"/>
    <col min="8454" max="8454" width="16.28515625" style="480" customWidth="1"/>
    <col min="8455" max="8455" width="16.7109375" style="480" bestFit="1" customWidth="1"/>
    <col min="8456" max="8459" width="8" style="480" customWidth="1"/>
    <col min="8460" max="8460" width="15.28515625" style="480" customWidth="1"/>
    <col min="8461" max="8468" width="8" style="480" customWidth="1"/>
    <col min="8469" max="8704" width="8" style="480"/>
    <col min="8705" max="8705" width="77.85546875" style="480" customWidth="1"/>
    <col min="8706" max="8706" width="16.42578125" style="480" bestFit="1" customWidth="1"/>
    <col min="8707" max="8707" width="19.42578125" style="480" customWidth="1"/>
    <col min="8708" max="8709" width="16.42578125" style="480" bestFit="1" customWidth="1"/>
    <col min="8710" max="8710" width="16.28515625" style="480" customWidth="1"/>
    <col min="8711" max="8711" width="16.7109375" style="480" bestFit="1" customWidth="1"/>
    <col min="8712" max="8715" width="8" style="480" customWidth="1"/>
    <col min="8716" max="8716" width="15.28515625" style="480" customWidth="1"/>
    <col min="8717" max="8724" width="8" style="480" customWidth="1"/>
    <col min="8725" max="8960" width="8" style="480"/>
    <col min="8961" max="8961" width="77.85546875" style="480" customWidth="1"/>
    <col min="8962" max="8962" width="16.42578125" style="480" bestFit="1" customWidth="1"/>
    <col min="8963" max="8963" width="19.42578125" style="480" customWidth="1"/>
    <col min="8964" max="8965" width="16.42578125" style="480" bestFit="1" customWidth="1"/>
    <col min="8966" max="8966" width="16.28515625" style="480" customWidth="1"/>
    <col min="8967" max="8967" width="16.7109375" style="480" bestFit="1" customWidth="1"/>
    <col min="8968" max="8971" width="8" style="480" customWidth="1"/>
    <col min="8972" max="8972" width="15.28515625" style="480" customWidth="1"/>
    <col min="8973" max="8980" width="8" style="480" customWidth="1"/>
    <col min="8981" max="9216" width="8" style="480"/>
    <col min="9217" max="9217" width="77.85546875" style="480" customWidth="1"/>
    <col min="9218" max="9218" width="16.42578125" style="480" bestFit="1" customWidth="1"/>
    <col min="9219" max="9219" width="19.42578125" style="480" customWidth="1"/>
    <col min="9220" max="9221" width="16.42578125" style="480" bestFit="1" customWidth="1"/>
    <col min="9222" max="9222" width="16.28515625" style="480" customWidth="1"/>
    <col min="9223" max="9223" width="16.7109375" style="480" bestFit="1" customWidth="1"/>
    <col min="9224" max="9227" width="8" style="480" customWidth="1"/>
    <col min="9228" max="9228" width="15.28515625" style="480" customWidth="1"/>
    <col min="9229" max="9236" width="8" style="480" customWidth="1"/>
    <col min="9237" max="9472" width="8" style="480"/>
    <col min="9473" max="9473" width="77.85546875" style="480" customWidth="1"/>
    <col min="9474" max="9474" width="16.42578125" style="480" bestFit="1" customWidth="1"/>
    <col min="9475" max="9475" width="19.42578125" style="480" customWidth="1"/>
    <col min="9476" max="9477" width="16.42578125" style="480" bestFit="1" customWidth="1"/>
    <col min="9478" max="9478" width="16.28515625" style="480" customWidth="1"/>
    <col min="9479" max="9479" width="16.7109375" style="480" bestFit="1" customWidth="1"/>
    <col min="9480" max="9483" width="8" style="480" customWidth="1"/>
    <col min="9484" max="9484" width="15.28515625" style="480" customWidth="1"/>
    <col min="9485" max="9492" width="8" style="480" customWidth="1"/>
    <col min="9493" max="9728" width="8" style="480"/>
    <col min="9729" max="9729" width="77.85546875" style="480" customWidth="1"/>
    <col min="9730" max="9730" width="16.42578125" style="480" bestFit="1" customWidth="1"/>
    <col min="9731" max="9731" width="19.42578125" style="480" customWidth="1"/>
    <col min="9732" max="9733" width="16.42578125" style="480" bestFit="1" customWidth="1"/>
    <col min="9734" max="9734" width="16.28515625" style="480" customWidth="1"/>
    <col min="9735" max="9735" width="16.7109375" style="480" bestFit="1" customWidth="1"/>
    <col min="9736" max="9739" width="8" style="480" customWidth="1"/>
    <col min="9740" max="9740" width="15.28515625" style="480" customWidth="1"/>
    <col min="9741" max="9748" width="8" style="480" customWidth="1"/>
    <col min="9749" max="9984" width="8" style="480"/>
    <col min="9985" max="9985" width="77.85546875" style="480" customWidth="1"/>
    <col min="9986" max="9986" width="16.42578125" style="480" bestFit="1" customWidth="1"/>
    <col min="9987" max="9987" width="19.42578125" style="480" customWidth="1"/>
    <col min="9988" max="9989" width="16.42578125" style="480" bestFit="1" customWidth="1"/>
    <col min="9990" max="9990" width="16.28515625" style="480" customWidth="1"/>
    <col min="9991" max="9991" width="16.7109375" style="480" bestFit="1" customWidth="1"/>
    <col min="9992" max="9995" width="8" style="480" customWidth="1"/>
    <col min="9996" max="9996" width="15.28515625" style="480" customWidth="1"/>
    <col min="9997" max="10004" width="8" style="480" customWidth="1"/>
    <col min="10005" max="10240" width="8" style="480"/>
    <col min="10241" max="10241" width="77.85546875" style="480" customWidth="1"/>
    <col min="10242" max="10242" width="16.42578125" style="480" bestFit="1" customWidth="1"/>
    <col min="10243" max="10243" width="19.42578125" style="480" customWidth="1"/>
    <col min="10244" max="10245" width="16.42578125" style="480" bestFit="1" customWidth="1"/>
    <col min="10246" max="10246" width="16.28515625" style="480" customWidth="1"/>
    <col min="10247" max="10247" width="16.7109375" style="480" bestFit="1" customWidth="1"/>
    <col min="10248" max="10251" width="8" style="480" customWidth="1"/>
    <col min="10252" max="10252" width="15.28515625" style="480" customWidth="1"/>
    <col min="10253" max="10260" width="8" style="480" customWidth="1"/>
    <col min="10261" max="10496" width="8" style="480"/>
    <col min="10497" max="10497" width="77.85546875" style="480" customWidth="1"/>
    <col min="10498" max="10498" width="16.42578125" style="480" bestFit="1" customWidth="1"/>
    <col min="10499" max="10499" width="19.42578125" style="480" customWidth="1"/>
    <col min="10500" max="10501" width="16.42578125" style="480" bestFit="1" customWidth="1"/>
    <col min="10502" max="10502" width="16.28515625" style="480" customWidth="1"/>
    <col min="10503" max="10503" width="16.7109375" style="480" bestFit="1" customWidth="1"/>
    <col min="10504" max="10507" width="8" style="480" customWidth="1"/>
    <col min="10508" max="10508" width="15.28515625" style="480" customWidth="1"/>
    <col min="10509" max="10516" width="8" style="480" customWidth="1"/>
    <col min="10517" max="10752" width="8" style="480"/>
    <col min="10753" max="10753" width="77.85546875" style="480" customWidth="1"/>
    <col min="10754" max="10754" width="16.42578125" style="480" bestFit="1" customWidth="1"/>
    <col min="10755" max="10755" width="19.42578125" style="480" customWidth="1"/>
    <col min="10756" max="10757" width="16.42578125" style="480" bestFit="1" customWidth="1"/>
    <col min="10758" max="10758" width="16.28515625" style="480" customWidth="1"/>
    <col min="10759" max="10759" width="16.7109375" style="480" bestFit="1" customWidth="1"/>
    <col min="10760" max="10763" width="8" style="480" customWidth="1"/>
    <col min="10764" max="10764" width="15.28515625" style="480" customWidth="1"/>
    <col min="10765" max="10772" width="8" style="480" customWidth="1"/>
    <col min="10773" max="11008" width="8" style="480"/>
    <col min="11009" max="11009" width="77.85546875" style="480" customWidth="1"/>
    <col min="11010" max="11010" width="16.42578125" style="480" bestFit="1" customWidth="1"/>
    <col min="11011" max="11011" width="19.42578125" style="480" customWidth="1"/>
    <col min="11012" max="11013" width="16.42578125" style="480" bestFit="1" customWidth="1"/>
    <col min="11014" max="11014" width="16.28515625" style="480" customWidth="1"/>
    <col min="11015" max="11015" width="16.7109375" style="480" bestFit="1" customWidth="1"/>
    <col min="11016" max="11019" width="8" style="480" customWidth="1"/>
    <col min="11020" max="11020" width="15.28515625" style="480" customWidth="1"/>
    <col min="11021" max="11028" width="8" style="480" customWidth="1"/>
    <col min="11029" max="11264" width="8" style="480"/>
    <col min="11265" max="11265" width="77.85546875" style="480" customWidth="1"/>
    <col min="11266" max="11266" width="16.42578125" style="480" bestFit="1" customWidth="1"/>
    <col min="11267" max="11267" width="19.42578125" style="480" customWidth="1"/>
    <col min="11268" max="11269" width="16.42578125" style="480" bestFit="1" customWidth="1"/>
    <col min="11270" max="11270" width="16.28515625" style="480" customWidth="1"/>
    <col min="11271" max="11271" width="16.7109375" style="480" bestFit="1" customWidth="1"/>
    <col min="11272" max="11275" width="8" style="480" customWidth="1"/>
    <col min="11276" max="11276" width="15.28515625" style="480" customWidth="1"/>
    <col min="11277" max="11284" width="8" style="480" customWidth="1"/>
    <col min="11285" max="11520" width="8" style="480"/>
    <col min="11521" max="11521" width="77.85546875" style="480" customWidth="1"/>
    <col min="11522" max="11522" width="16.42578125" style="480" bestFit="1" customWidth="1"/>
    <col min="11523" max="11523" width="19.42578125" style="480" customWidth="1"/>
    <col min="11524" max="11525" width="16.42578125" style="480" bestFit="1" customWidth="1"/>
    <col min="11526" max="11526" width="16.28515625" style="480" customWidth="1"/>
    <col min="11527" max="11527" width="16.7109375" style="480" bestFit="1" customWidth="1"/>
    <col min="11528" max="11531" width="8" style="480" customWidth="1"/>
    <col min="11532" max="11532" width="15.28515625" style="480" customWidth="1"/>
    <col min="11533" max="11540" width="8" style="480" customWidth="1"/>
    <col min="11541" max="11776" width="8" style="480"/>
    <col min="11777" max="11777" width="77.85546875" style="480" customWidth="1"/>
    <col min="11778" max="11778" width="16.42578125" style="480" bestFit="1" customWidth="1"/>
    <col min="11779" max="11779" width="19.42578125" style="480" customWidth="1"/>
    <col min="11780" max="11781" width="16.42578125" style="480" bestFit="1" customWidth="1"/>
    <col min="11782" max="11782" width="16.28515625" style="480" customWidth="1"/>
    <col min="11783" max="11783" width="16.7109375" style="480" bestFit="1" customWidth="1"/>
    <col min="11784" max="11787" width="8" style="480" customWidth="1"/>
    <col min="11788" max="11788" width="15.28515625" style="480" customWidth="1"/>
    <col min="11789" max="11796" width="8" style="480" customWidth="1"/>
    <col min="11797" max="12032" width="8" style="480"/>
    <col min="12033" max="12033" width="77.85546875" style="480" customWidth="1"/>
    <col min="12034" max="12034" width="16.42578125" style="480" bestFit="1" customWidth="1"/>
    <col min="12035" max="12035" width="19.42578125" style="480" customWidth="1"/>
    <col min="12036" max="12037" width="16.42578125" style="480" bestFit="1" customWidth="1"/>
    <col min="12038" max="12038" width="16.28515625" style="480" customWidth="1"/>
    <col min="12039" max="12039" width="16.7109375" style="480" bestFit="1" customWidth="1"/>
    <col min="12040" max="12043" width="8" style="480" customWidth="1"/>
    <col min="12044" max="12044" width="15.28515625" style="480" customWidth="1"/>
    <col min="12045" max="12052" width="8" style="480" customWidth="1"/>
    <col min="12053" max="12288" width="8" style="480"/>
    <col min="12289" max="12289" width="77.85546875" style="480" customWidth="1"/>
    <col min="12290" max="12290" width="16.42578125" style="480" bestFit="1" customWidth="1"/>
    <col min="12291" max="12291" width="19.42578125" style="480" customWidth="1"/>
    <col min="12292" max="12293" width="16.42578125" style="480" bestFit="1" customWidth="1"/>
    <col min="12294" max="12294" width="16.28515625" style="480" customWidth="1"/>
    <col min="12295" max="12295" width="16.7109375" style="480" bestFit="1" customWidth="1"/>
    <col min="12296" max="12299" width="8" style="480" customWidth="1"/>
    <col min="12300" max="12300" width="15.28515625" style="480" customWidth="1"/>
    <col min="12301" max="12308" width="8" style="480" customWidth="1"/>
    <col min="12309" max="12544" width="8" style="480"/>
    <col min="12545" max="12545" width="77.85546875" style="480" customWidth="1"/>
    <col min="12546" max="12546" width="16.42578125" style="480" bestFit="1" customWidth="1"/>
    <col min="12547" max="12547" width="19.42578125" style="480" customWidth="1"/>
    <col min="12548" max="12549" width="16.42578125" style="480" bestFit="1" customWidth="1"/>
    <col min="12550" max="12550" width="16.28515625" style="480" customWidth="1"/>
    <col min="12551" max="12551" width="16.7109375" style="480" bestFit="1" customWidth="1"/>
    <col min="12552" max="12555" width="8" style="480" customWidth="1"/>
    <col min="12556" max="12556" width="15.28515625" style="480" customWidth="1"/>
    <col min="12557" max="12564" width="8" style="480" customWidth="1"/>
    <col min="12565" max="12800" width="8" style="480"/>
    <col min="12801" max="12801" width="77.85546875" style="480" customWidth="1"/>
    <col min="12802" max="12802" width="16.42578125" style="480" bestFit="1" customWidth="1"/>
    <col min="12803" max="12803" width="19.42578125" style="480" customWidth="1"/>
    <col min="12804" max="12805" width="16.42578125" style="480" bestFit="1" customWidth="1"/>
    <col min="12806" max="12806" width="16.28515625" style="480" customWidth="1"/>
    <col min="12807" max="12807" width="16.7109375" style="480" bestFit="1" customWidth="1"/>
    <col min="12808" max="12811" width="8" style="480" customWidth="1"/>
    <col min="12812" max="12812" width="15.28515625" style="480" customWidth="1"/>
    <col min="12813" max="12820" width="8" style="480" customWidth="1"/>
    <col min="12821" max="13056" width="8" style="480"/>
    <col min="13057" max="13057" width="77.85546875" style="480" customWidth="1"/>
    <col min="13058" max="13058" width="16.42578125" style="480" bestFit="1" customWidth="1"/>
    <col min="13059" max="13059" width="19.42578125" style="480" customWidth="1"/>
    <col min="13060" max="13061" width="16.42578125" style="480" bestFit="1" customWidth="1"/>
    <col min="13062" max="13062" width="16.28515625" style="480" customWidth="1"/>
    <col min="13063" max="13063" width="16.7109375" style="480" bestFit="1" customWidth="1"/>
    <col min="13064" max="13067" width="8" style="480" customWidth="1"/>
    <col min="13068" max="13068" width="15.28515625" style="480" customWidth="1"/>
    <col min="13069" max="13076" width="8" style="480" customWidth="1"/>
    <col min="13077" max="13312" width="8" style="480"/>
    <col min="13313" max="13313" width="77.85546875" style="480" customWidth="1"/>
    <col min="13314" max="13314" width="16.42578125" style="480" bestFit="1" customWidth="1"/>
    <col min="13315" max="13315" width="19.42578125" style="480" customWidth="1"/>
    <col min="13316" max="13317" width="16.42578125" style="480" bestFit="1" customWidth="1"/>
    <col min="13318" max="13318" width="16.28515625" style="480" customWidth="1"/>
    <col min="13319" max="13319" width="16.7109375" style="480" bestFit="1" customWidth="1"/>
    <col min="13320" max="13323" width="8" style="480" customWidth="1"/>
    <col min="13324" max="13324" width="15.28515625" style="480" customWidth="1"/>
    <col min="13325" max="13332" width="8" style="480" customWidth="1"/>
    <col min="13333" max="13568" width="8" style="480"/>
    <col min="13569" max="13569" width="77.85546875" style="480" customWidth="1"/>
    <col min="13570" max="13570" width="16.42578125" style="480" bestFit="1" customWidth="1"/>
    <col min="13571" max="13571" width="19.42578125" style="480" customWidth="1"/>
    <col min="13572" max="13573" width="16.42578125" style="480" bestFit="1" customWidth="1"/>
    <col min="13574" max="13574" width="16.28515625" style="480" customWidth="1"/>
    <col min="13575" max="13575" width="16.7109375" style="480" bestFit="1" customWidth="1"/>
    <col min="13576" max="13579" width="8" style="480" customWidth="1"/>
    <col min="13580" max="13580" width="15.28515625" style="480" customWidth="1"/>
    <col min="13581" max="13588" width="8" style="480" customWidth="1"/>
    <col min="13589" max="13824" width="8" style="480"/>
    <col min="13825" max="13825" width="77.85546875" style="480" customWidth="1"/>
    <col min="13826" max="13826" width="16.42578125" style="480" bestFit="1" customWidth="1"/>
    <col min="13827" max="13827" width="19.42578125" style="480" customWidth="1"/>
    <col min="13828" max="13829" width="16.42578125" style="480" bestFit="1" customWidth="1"/>
    <col min="13830" max="13830" width="16.28515625" style="480" customWidth="1"/>
    <col min="13831" max="13831" width="16.7109375" style="480" bestFit="1" customWidth="1"/>
    <col min="13832" max="13835" width="8" style="480" customWidth="1"/>
    <col min="13836" max="13836" width="15.28515625" style="480" customWidth="1"/>
    <col min="13837" max="13844" width="8" style="480" customWidth="1"/>
    <col min="13845" max="14080" width="8" style="480"/>
    <col min="14081" max="14081" width="77.85546875" style="480" customWidth="1"/>
    <col min="14082" max="14082" width="16.42578125" style="480" bestFit="1" customWidth="1"/>
    <col min="14083" max="14083" width="19.42578125" style="480" customWidth="1"/>
    <col min="14084" max="14085" width="16.42578125" style="480" bestFit="1" customWidth="1"/>
    <col min="14086" max="14086" width="16.28515625" style="480" customWidth="1"/>
    <col min="14087" max="14087" width="16.7109375" style="480" bestFit="1" customWidth="1"/>
    <col min="14088" max="14091" width="8" style="480" customWidth="1"/>
    <col min="14092" max="14092" width="15.28515625" style="480" customWidth="1"/>
    <col min="14093" max="14100" width="8" style="480" customWidth="1"/>
    <col min="14101" max="14336" width="8" style="480"/>
    <col min="14337" max="14337" width="77.85546875" style="480" customWidth="1"/>
    <col min="14338" max="14338" width="16.42578125" style="480" bestFit="1" customWidth="1"/>
    <col min="14339" max="14339" width="19.42578125" style="480" customWidth="1"/>
    <col min="14340" max="14341" width="16.42578125" style="480" bestFit="1" customWidth="1"/>
    <col min="14342" max="14342" width="16.28515625" style="480" customWidth="1"/>
    <col min="14343" max="14343" width="16.7109375" style="480" bestFit="1" customWidth="1"/>
    <col min="14344" max="14347" width="8" style="480" customWidth="1"/>
    <col min="14348" max="14348" width="15.28515625" style="480" customWidth="1"/>
    <col min="14349" max="14356" width="8" style="480" customWidth="1"/>
    <col min="14357" max="14592" width="8" style="480"/>
    <col min="14593" max="14593" width="77.85546875" style="480" customWidth="1"/>
    <col min="14594" max="14594" width="16.42578125" style="480" bestFit="1" customWidth="1"/>
    <col min="14595" max="14595" width="19.42578125" style="480" customWidth="1"/>
    <col min="14596" max="14597" width="16.42578125" style="480" bestFit="1" customWidth="1"/>
    <col min="14598" max="14598" width="16.28515625" style="480" customWidth="1"/>
    <col min="14599" max="14599" width="16.7109375" style="480" bestFit="1" customWidth="1"/>
    <col min="14600" max="14603" width="8" style="480" customWidth="1"/>
    <col min="14604" max="14604" width="15.28515625" style="480" customWidth="1"/>
    <col min="14605" max="14612" width="8" style="480" customWidth="1"/>
    <col min="14613" max="14848" width="8" style="480"/>
    <col min="14849" max="14849" width="77.85546875" style="480" customWidth="1"/>
    <col min="14850" max="14850" width="16.42578125" style="480" bestFit="1" customWidth="1"/>
    <col min="14851" max="14851" width="19.42578125" style="480" customWidth="1"/>
    <col min="14852" max="14853" width="16.42578125" style="480" bestFit="1" customWidth="1"/>
    <col min="14854" max="14854" width="16.28515625" style="480" customWidth="1"/>
    <col min="14855" max="14855" width="16.7109375" style="480" bestFit="1" customWidth="1"/>
    <col min="14856" max="14859" width="8" style="480" customWidth="1"/>
    <col min="14860" max="14860" width="15.28515625" style="480" customWidth="1"/>
    <col min="14861" max="14868" width="8" style="480" customWidth="1"/>
    <col min="14869" max="15104" width="8" style="480"/>
    <col min="15105" max="15105" width="77.85546875" style="480" customWidth="1"/>
    <col min="15106" max="15106" width="16.42578125" style="480" bestFit="1" customWidth="1"/>
    <col min="15107" max="15107" width="19.42578125" style="480" customWidth="1"/>
    <col min="15108" max="15109" width="16.42578125" style="480" bestFit="1" customWidth="1"/>
    <col min="15110" max="15110" width="16.28515625" style="480" customWidth="1"/>
    <col min="15111" max="15111" width="16.7109375" style="480" bestFit="1" customWidth="1"/>
    <col min="15112" max="15115" width="8" style="480" customWidth="1"/>
    <col min="15116" max="15116" width="15.28515625" style="480" customWidth="1"/>
    <col min="15117" max="15124" width="8" style="480" customWidth="1"/>
    <col min="15125" max="15360" width="8" style="480"/>
    <col min="15361" max="15361" width="77.85546875" style="480" customWidth="1"/>
    <col min="15362" max="15362" width="16.42578125" style="480" bestFit="1" customWidth="1"/>
    <col min="15363" max="15363" width="19.42578125" style="480" customWidth="1"/>
    <col min="15364" max="15365" width="16.42578125" style="480" bestFit="1" customWidth="1"/>
    <col min="15366" max="15366" width="16.28515625" style="480" customWidth="1"/>
    <col min="15367" max="15367" width="16.7109375" style="480" bestFit="1" customWidth="1"/>
    <col min="15368" max="15371" width="8" style="480" customWidth="1"/>
    <col min="15372" max="15372" width="15.28515625" style="480" customWidth="1"/>
    <col min="15373" max="15380" width="8" style="480" customWidth="1"/>
    <col min="15381" max="15616" width="8" style="480"/>
    <col min="15617" max="15617" width="77.85546875" style="480" customWidth="1"/>
    <col min="15618" max="15618" width="16.42578125" style="480" bestFit="1" customWidth="1"/>
    <col min="15619" max="15619" width="19.42578125" style="480" customWidth="1"/>
    <col min="15620" max="15621" width="16.42578125" style="480" bestFit="1" customWidth="1"/>
    <col min="15622" max="15622" width="16.28515625" style="480" customWidth="1"/>
    <col min="15623" max="15623" width="16.7109375" style="480" bestFit="1" customWidth="1"/>
    <col min="15624" max="15627" width="8" style="480" customWidth="1"/>
    <col min="15628" max="15628" width="15.28515625" style="480" customWidth="1"/>
    <col min="15629" max="15636" width="8" style="480" customWidth="1"/>
    <col min="15637" max="15872" width="8" style="480"/>
    <col min="15873" max="15873" width="77.85546875" style="480" customWidth="1"/>
    <col min="15874" max="15874" width="16.42578125" style="480" bestFit="1" customWidth="1"/>
    <col min="15875" max="15875" width="19.42578125" style="480" customWidth="1"/>
    <col min="15876" max="15877" width="16.42578125" style="480" bestFit="1" customWidth="1"/>
    <col min="15878" max="15878" width="16.28515625" style="480" customWidth="1"/>
    <col min="15879" max="15879" width="16.7109375" style="480" bestFit="1" customWidth="1"/>
    <col min="15880" max="15883" width="8" style="480" customWidth="1"/>
    <col min="15884" max="15884" width="15.28515625" style="480" customWidth="1"/>
    <col min="15885" max="15892" width="8" style="480" customWidth="1"/>
    <col min="15893" max="16128" width="8" style="480"/>
    <col min="16129" max="16129" width="77.85546875" style="480" customWidth="1"/>
    <col min="16130" max="16130" width="16.42578125" style="480" bestFit="1" customWidth="1"/>
    <col min="16131" max="16131" width="19.42578125" style="480" customWidth="1"/>
    <col min="16132" max="16133" width="16.42578125" style="480" bestFit="1" customWidth="1"/>
    <col min="16134" max="16134" width="16.28515625" style="480" customWidth="1"/>
    <col min="16135" max="16135" width="16.7109375" style="480" bestFit="1" customWidth="1"/>
    <col min="16136" max="16139" width="8" style="480" customWidth="1"/>
    <col min="16140" max="16140" width="15.28515625" style="480" customWidth="1"/>
    <col min="16141" max="16148" width="8" style="480" customWidth="1"/>
    <col min="16149" max="16384" width="8" style="480"/>
  </cols>
  <sheetData>
    <row r="1" spans="1:26" s="538" customFormat="1" ht="17.25" customHeight="1" x14ac:dyDescent="0.25">
      <c r="A1" s="1098" t="s">
        <v>2038</v>
      </c>
      <c r="B1" s="1098"/>
      <c r="C1" s="1098"/>
      <c r="D1" s="1098"/>
      <c r="E1" s="1098"/>
      <c r="F1" s="1098"/>
      <c r="G1" s="1098"/>
      <c r="H1" s="536"/>
      <c r="I1" s="536"/>
      <c r="J1" s="536"/>
      <c r="K1" s="536"/>
      <c r="L1" s="537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</row>
    <row r="2" spans="1:26" ht="15" customHeight="1" x14ac:dyDescent="0.25"/>
    <row r="3" spans="1:26" ht="15" customHeight="1" x14ac:dyDescent="0.25">
      <c r="A3" s="482" t="s">
        <v>2405</v>
      </c>
      <c r="G3" s="543" t="s">
        <v>2039</v>
      </c>
    </row>
    <row r="4" spans="1:26" ht="15" customHeight="1" x14ac:dyDescent="0.25">
      <c r="A4" s="482" t="s">
        <v>2509</v>
      </c>
    </row>
    <row r="5" spans="1:26" ht="15" customHeight="1" x14ac:dyDescent="0.25">
      <c r="G5" s="544" t="s">
        <v>2040</v>
      </c>
    </row>
    <row r="6" spans="1:26" ht="15" customHeight="1" x14ac:dyDescent="0.25"/>
    <row r="7" spans="1:26" ht="15" customHeight="1" x14ac:dyDescent="0.25">
      <c r="A7" s="1100" t="s">
        <v>1788</v>
      </c>
      <c r="B7" s="1102" t="s">
        <v>1672</v>
      </c>
      <c r="C7" s="1103"/>
      <c r="D7" s="1103"/>
      <c r="E7" s="1103"/>
      <c r="F7" s="1104"/>
      <c r="G7" s="1105" t="s">
        <v>2041</v>
      </c>
    </row>
    <row r="8" spans="1:26" ht="36" customHeight="1" x14ac:dyDescent="0.25">
      <c r="A8" s="1101"/>
      <c r="B8" s="784" t="s">
        <v>2042</v>
      </c>
      <c r="C8" s="785" t="s">
        <v>2043</v>
      </c>
      <c r="D8" s="784" t="s">
        <v>52</v>
      </c>
      <c r="E8" s="784" t="s">
        <v>53</v>
      </c>
      <c r="F8" s="784" t="s">
        <v>1675</v>
      </c>
      <c r="G8" s="1106"/>
    </row>
    <row r="9" spans="1:26" ht="15" customHeight="1" x14ac:dyDescent="0.25">
      <c r="A9" s="644" t="s">
        <v>2044</v>
      </c>
      <c r="B9" s="645">
        <f>SUM(B10:B16)+B17+B30+B36+B37+B39</f>
        <v>6594219</v>
      </c>
      <c r="C9" s="645">
        <f>SUM(C10:C16)+C17+C30+C36+C37+C39</f>
        <v>0</v>
      </c>
      <c r="D9" s="645">
        <f>SUM(D10:D16)+D17+D30+D36+D37+D39</f>
        <v>6594219</v>
      </c>
      <c r="E9" s="645">
        <f>SUM(E10:E16)+E17+E30+E36+E37+E39</f>
        <v>6022152.7400000002</v>
      </c>
      <c r="F9" s="645">
        <f>SUM(F10:F16)+F17+F30+F36+F37+F39</f>
        <v>6022152.7400000002</v>
      </c>
      <c r="G9" s="645">
        <f>+E9-D9</f>
        <v>-572066.25999999978</v>
      </c>
    </row>
    <row r="10" spans="1:26" ht="15" customHeight="1" x14ac:dyDescent="0.25">
      <c r="A10" s="486" t="s">
        <v>2045</v>
      </c>
      <c r="B10" s="550">
        <v>0</v>
      </c>
      <c r="C10" s="550"/>
      <c r="D10" s="550">
        <f>+B10+C10</f>
        <v>0</v>
      </c>
      <c r="E10" s="550"/>
      <c r="F10" s="550"/>
      <c r="G10" s="550">
        <f>+F10-D10</f>
        <v>0</v>
      </c>
      <c r="H10" s="541">
        <v>1000</v>
      </c>
    </row>
    <row r="11" spans="1:26" ht="15" customHeight="1" x14ac:dyDescent="0.25">
      <c r="A11" s="486" t="s">
        <v>2046</v>
      </c>
      <c r="B11" s="550">
        <v>0</v>
      </c>
      <c r="C11" s="550"/>
      <c r="D11" s="550">
        <f t="shared" ref="D11:D16" si="0">+B11+C11</f>
        <v>0</v>
      </c>
      <c r="E11" s="550"/>
      <c r="F11" s="550"/>
      <c r="G11" s="550">
        <f t="shared" ref="G11:G16" si="1">+F11-D11</f>
        <v>0</v>
      </c>
    </row>
    <row r="12" spans="1:26" ht="15" customHeight="1" x14ac:dyDescent="0.25">
      <c r="A12" s="486" t="s">
        <v>2047</v>
      </c>
      <c r="B12" s="550">
        <v>0</v>
      </c>
      <c r="C12" s="550"/>
      <c r="D12" s="550">
        <f t="shared" si="0"/>
        <v>0</v>
      </c>
      <c r="E12" s="550"/>
      <c r="F12" s="550"/>
      <c r="G12" s="550">
        <f t="shared" si="1"/>
        <v>0</v>
      </c>
    </row>
    <row r="13" spans="1:26" ht="15" customHeight="1" x14ac:dyDescent="0.25">
      <c r="A13" s="486" t="s">
        <v>2048</v>
      </c>
      <c r="B13" s="550">
        <v>0</v>
      </c>
      <c r="C13" s="550"/>
      <c r="D13" s="550">
        <f t="shared" si="0"/>
        <v>0</v>
      </c>
      <c r="E13" s="550"/>
      <c r="F13" s="550"/>
      <c r="G13" s="550">
        <f t="shared" si="1"/>
        <v>0</v>
      </c>
      <c r="H13" s="541">
        <v>4000</v>
      </c>
    </row>
    <row r="14" spans="1:26" ht="15" customHeight="1" x14ac:dyDescent="0.25">
      <c r="A14" s="486" t="s">
        <v>2049</v>
      </c>
      <c r="B14" s="550">
        <v>0</v>
      </c>
      <c r="C14" s="550"/>
      <c r="D14" s="550">
        <f t="shared" si="0"/>
        <v>0</v>
      </c>
      <c r="E14" s="550"/>
      <c r="F14" s="550"/>
      <c r="G14" s="550">
        <f t="shared" si="1"/>
        <v>0</v>
      </c>
      <c r="H14" s="541">
        <v>5000</v>
      </c>
    </row>
    <row r="15" spans="1:26" ht="15" customHeight="1" x14ac:dyDescent="0.25">
      <c r="A15" s="486" t="s">
        <v>2050</v>
      </c>
      <c r="B15" s="550">
        <v>0</v>
      </c>
      <c r="C15" s="550"/>
      <c r="D15" s="550">
        <f t="shared" si="0"/>
        <v>0</v>
      </c>
      <c r="E15" s="550"/>
      <c r="F15" s="550"/>
      <c r="G15" s="550">
        <f t="shared" si="1"/>
        <v>0</v>
      </c>
      <c r="H15" s="541">
        <v>6000</v>
      </c>
    </row>
    <row r="16" spans="1:26" ht="15" customHeight="1" x14ac:dyDescent="0.25">
      <c r="A16" s="486" t="s">
        <v>2051</v>
      </c>
      <c r="B16" s="550">
        <f>+'OP8'!B21</f>
        <v>3514620</v>
      </c>
      <c r="C16" s="550"/>
      <c r="D16" s="550">
        <f t="shared" si="0"/>
        <v>3514620</v>
      </c>
      <c r="E16" s="550">
        <f>+'OP8'!E21</f>
        <v>3068986.75</v>
      </c>
      <c r="F16" s="550">
        <f>E16</f>
        <v>3068986.75</v>
      </c>
      <c r="G16" s="550">
        <f t="shared" si="1"/>
        <v>-445633.25</v>
      </c>
      <c r="H16" s="541">
        <v>7000</v>
      </c>
    </row>
    <row r="17" spans="1:8" ht="15" customHeight="1" x14ac:dyDescent="0.25">
      <c r="A17" s="486" t="s">
        <v>2052</v>
      </c>
      <c r="B17" s="550">
        <f t="shared" ref="B17:G17" si="2">SUM(B18:B29)</f>
        <v>0</v>
      </c>
      <c r="C17" s="550">
        <f t="shared" si="2"/>
        <v>0</v>
      </c>
      <c r="D17" s="550">
        <f t="shared" si="2"/>
        <v>0</v>
      </c>
      <c r="E17" s="550">
        <f t="shared" si="2"/>
        <v>0</v>
      </c>
      <c r="F17" s="550">
        <f t="shared" si="2"/>
        <v>0</v>
      </c>
      <c r="G17" s="550">
        <f t="shared" si="2"/>
        <v>0</v>
      </c>
    </row>
    <row r="18" spans="1:8" ht="15" customHeight="1" x14ac:dyDescent="0.25">
      <c r="A18" s="488" t="s">
        <v>2053</v>
      </c>
      <c r="B18" s="583">
        <v>0</v>
      </c>
      <c r="C18" s="583"/>
      <c r="D18" s="583">
        <f t="shared" ref="D18:D29" si="3">+B18+C18</f>
        <v>0</v>
      </c>
      <c r="E18" s="583"/>
      <c r="F18" s="583"/>
      <c r="G18" s="583">
        <f t="shared" ref="G18:G70" si="4">+F18-D18</f>
        <v>0</v>
      </c>
      <c r="H18" s="541">
        <v>8101</v>
      </c>
    </row>
    <row r="19" spans="1:8" ht="15" customHeight="1" x14ac:dyDescent="0.25">
      <c r="A19" s="488" t="s">
        <v>2054</v>
      </c>
      <c r="B19" s="583">
        <v>0</v>
      </c>
      <c r="C19" s="583"/>
      <c r="D19" s="583">
        <f t="shared" si="3"/>
        <v>0</v>
      </c>
      <c r="E19" s="583"/>
      <c r="F19" s="583"/>
      <c r="G19" s="583">
        <f t="shared" si="4"/>
        <v>0</v>
      </c>
      <c r="H19" s="541">
        <v>8102</v>
      </c>
    </row>
    <row r="20" spans="1:8" ht="15" customHeight="1" x14ac:dyDescent="0.25">
      <c r="A20" s="488" t="s">
        <v>2055</v>
      </c>
      <c r="B20" s="583">
        <v>0</v>
      </c>
      <c r="C20" s="583"/>
      <c r="D20" s="583">
        <f t="shared" si="3"/>
        <v>0</v>
      </c>
      <c r="E20" s="583"/>
      <c r="F20" s="583"/>
      <c r="G20" s="583">
        <f t="shared" si="4"/>
        <v>0</v>
      </c>
      <c r="H20" s="541">
        <v>8109</v>
      </c>
    </row>
    <row r="21" spans="1:8" ht="15" customHeight="1" x14ac:dyDescent="0.25">
      <c r="A21" s="488" t="s">
        <v>2056</v>
      </c>
      <c r="B21" s="583">
        <v>0</v>
      </c>
      <c r="C21" s="583"/>
      <c r="D21" s="583">
        <f t="shared" si="3"/>
        <v>0</v>
      </c>
      <c r="E21" s="583"/>
      <c r="F21" s="583"/>
      <c r="G21" s="583">
        <f t="shared" si="4"/>
        <v>0</v>
      </c>
      <c r="H21" s="541">
        <v>8108</v>
      </c>
    </row>
    <row r="22" spans="1:8" ht="15" customHeight="1" x14ac:dyDescent="0.25">
      <c r="A22" s="488" t="s">
        <v>2057</v>
      </c>
      <c r="B22" s="583">
        <v>0</v>
      </c>
      <c r="C22" s="583"/>
      <c r="D22" s="583">
        <f t="shared" si="3"/>
        <v>0</v>
      </c>
      <c r="E22" s="583"/>
      <c r="F22" s="583"/>
      <c r="G22" s="583">
        <f t="shared" si="4"/>
        <v>0</v>
      </c>
    </row>
    <row r="23" spans="1:8" ht="15" customHeight="1" x14ac:dyDescent="0.25">
      <c r="A23" s="488" t="s">
        <v>2058</v>
      </c>
      <c r="B23" s="583">
        <v>0</v>
      </c>
      <c r="C23" s="583"/>
      <c r="D23" s="583">
        <f t="shared" si="3"/>
        <v>0</v>
      </c>
      <c r="E23" s="583"/>
      <c r="F23" s="583"/>
      <c r="G23" s="583">
        <f t="shared" si="4"/>
        <v>0</v>
      </c>
      <c r="H23" s="541">
        <v>8105</v>
      </c>
    </row>
    <row r="24" spans="1:8" ht="15" customHeight="1" x14ac:dyDescent="0.25">
      <c r="A24" s="488" t="s">
        <v>2059</v>
      </c>
      <c r="B24" s="583">
        <v>0</v>
      </c>
      <c r="C24" s="583"/>
      <c r="D24" s="583">
        <f t="shared" si="3"/>
        <v>0</v>
      </c>
      <c r="E24" s="583"/>
      <c r="F24" s="583"/>
      <c r="G24" s="583">
        <f t="shared" si="4"/>
        <v>0</v>
      </c>
    </row>
    <row r="25" spans="1:8" ht="15" customHeight="1" x14ac:dyDescent="0.25">
      <c r="A25" s="488" t="s">
        <v>2060</v>
      </c>
      <c r="B25" s="583">
        <v>0</v>
      </c>
      <c r="C25" s="583"/>
      <c r="D25" s="583">
        <f t="shared" si="3"/>
        <v>0</v>
      </c>
      <c r="E25" s="583"/>
      <c r="F25" s="583"/>
      <c r="G25" s="583">
        <f t="shared" si="4"/>
        <v>0</v>
      </c>
    </row>
    <row r="26" spans="1:8" ht="15" customHeight="1" x14ac:dyDescent="0.25">
      <c r="A26" s="488" t="s">
        <v>2061</v>
      </c>
      <c r="B26" s="583">
        <v>0</v>
      </c>
      <c r="C26" s="583"/>
      <c r="D26" s="583">
        <f t="shared" si="3"/>
        <v>0</v>
      </c>
      <c r="E26" s="583"/>
      <c r="F26" s="583"/>
      <c r="G26" s="583">
        <f t="shared" si="4"/>
        <v>0</v>
      </c>
      <c r="H26" s="541">
        <v>8110</v>
      </c>
    </row>
    <row r="27" spans="1:8" ht="15" customHeight="1" x14ac:dyDescent="0.25">
      <c r="A27" s="488" t="s">
        <v>2062</v>
      </c>
      <c r="B27" s="583">
        <v>0</v>
      </c>
      <c r="C27" s="583"/>
      <c r="D27" s="583">
        <f t="shared" si="3"/>
        <v>0</v>
      </c>
      <c r="E27" s="583"/>
      <c r="F27" s="583"/>
      <c r="G27" s="583">
        <f t="shared" si="4"/>
        <v>0</v>
      </c>
    </row>
    <row r="28" spans="1:8" ht="15" customHeight="1" x14ac:dyDescent="0.25">
      <c r="A28" s="488" t="s">
        <v>2063</v>
      </c>
      <c r="B28" s="583">
        <v>0</v>
      </c>
      <c r="C28" s="583"/>
      <c r="D28" s="583">
        <f t="shared" si="3"/>
        <v>0</v>
      </c>
      <c r="E28" s="583"/>
      <c r="F28" s="583"/>
      <c r="G28" s="583">
        <f t="shared" si="4"/>
        <v>0</v>
      </c>
    </row>
    <row r="29" spans="1:8" ht="15" customHeight="1" x14ac:dyDescent="0.25">
      <c r="A29" s="488" t="s">
        <v>2064</v>
      </c>
      <c r="B29" s="583">
        <v>0</v>
      </c>
      <c r="C29" s="583"/>
      <c r="D29" s="583">
        <f t="shared" si="3"/>
        <v>0</v>
      </c>
      <c r="E29" s="583"/>
      <c r="F29" s="583"/>
      <c r="G29" s="583">
        <f>+F29-D29</f>
        <v>0</v>
      </c>
      <c r="H29" s="541">
        <v>8112</v>
      </c>
    </row>
    <row r="30" spans="1:8" ht="15.75" customHeight="1" x14ac:dyDescent="0.25">
      <c r="A30" s="486" t="s">
        <v>2065</v>
      </c>
      <c r="B30" s="550">
        <f t="shared" ref="B30:G30" si="5">SUM(B31:B35)</f>
        <v>0</v>
      </c>
      <c r="C30" s="550">
        <f t="shared" si="5"/>
        <v>0</v>
      </c>
      <c r="D30" s="550">
        <f t="shared" si="5"/>
        <v>0</v>
      </c>
      <c r="E30" s="550">
        <f t="shared" si="5"/>
        <v>0</v>
      </c>
      <c r="F30" s="550">
        <f t="shared" si="5"/>
        <v>0</v>
      </c>
      <c r="G30" s="550">
        <f t="shared" si="5"/>
        <v>0</v>
      </c>
    </row>
    <row r="31" spans="1:8" ht="15.75" customHeight="1" x14ac:dyDescent="0.25">
      <c r="A31" s="488" t="s">
        <v>2066</v>
      </c>
      <c r="B31" s="583">
        <v>0</v>
      </c>
      <c r="C31" s="583"/>
      <c r="D31" s="583">
        <f t="shared" ref="D31:D38" si="6">+B31+C31</f>
        <v>0</v>
      </c>
      <c r="E31" s="583"/>
      <c r="F31" s="583"/>
      <c r="G31" s="583">
        <f t="shared" si="4"/>
        <v>0</v>
      </c>
      <c r="H31" s="541">
        <v>8104</v>
      </c>
    </row>
    <row r="32" spans="1:8" ht="15.75" customHeight="1" x14ac:dyDescent="0.25">
      <c r="A32" s="488" t="s">
        <v>2067</v>
      </c>
      <c r="B32" s="583">
        <v>0</v>
      </c>
      <c r="C32" s="583"/>
      <c r="D32" s="583">
        <f t="shared" si="6"/>
        <v>0</v>
      </c>
      <c r="E32" s="583"/>
      <c r="F32" s="583"/>
      <c r="G32" s="583">
        <f t="shared" si="4"/>
        <v>0</v>
      </c>
    </row>
    <row r="33" spans="1:8" ht="15.75" customHeight="1" x14ac:dyDescent="0.25">
      <c r="A33" s="488" t="s">
        <v>2068</v>
      </c>
      <c r="B33" s="583">
        <v>0</v>
      </c>
      <c r="C33" s="583"/>
      <c r="D33" s="583">
        <f t="shared" si="6"/>
        <v>0</v>
      </c>
      <c r="E33" s="583"/>
      <c r="F33" s="583"/>
      <c r="G33" s="583">
        <f t="shared" si="4"/>
        <v>0</v>
      </c>
      <c r="H33" s="541">
        <v>8106</v>
      </c>
    </row>
    <row r="34" spans="1:8" ht="15.75" customHeight="1" x14ac:dyDescent="0.25">
      <c r="A34" s="488" t="s">
        <v>2069</v>
      </c>
      <c r="B34" s="583">
        <v>0</v>
      </c>
      <c r="C34" s="583"/>
      <c r="D34" s="583">
        <f t="shared" si="6"/>
        <v>0</v>
      </c>
      <c r="E34" s="583"/>
      <c r="F34" s="583"/>
      <c r="G34" s="583">
        <f t="shared" si="4"/>
        <v>0</v>
      </c>
      <c r="H34" s="541">
        <v>8107</v>
      </c>
    </row>
    <row r="35" spans="1:8" ht="15.75" customHeight="1" x14ac:dyDescent="0.25">
      <c r="A35" s="488" t="s">
        <v>2070</v>
      </c>
      <c r="B35" s="583">
        <v>0</v>
      </c>
      <c r="C35" s="583"/>
      <c r="D35" s="583">
        <f t="shared" si="6"/>
        <v>0</v>
      </c>
      <c r="E35" s="583"/>
      <c r="F35" s="583"/>
      <c r="G35" s="583">
        <f t="shared" si="4"/>
        <v>0</v>
      </c>
    </row>
    <row r="36" spans="1:8" ht="15.75" customHeight="1" x14ac:dyDescent="0.25">
      <c r="A36" s="486" t="s">
        <v>2071</v>
      </c>
      <c r="B36" s="550">
        <f>+'OP8'!B24</f>
        <v>2829599.04</v>
      </c>
      <c r="C36" s="550"/>
      <c r="D36" s="550">
        <f t="shared" si="6"/>
        <v>2829599.04</v>
      </c>
      <c r="E36" s="550">
        <f>+'OP8'!E24</f>
        <v>2953165.99</v>
      </c>
      <c r="F36" s="550">
        <f>+E36</f>
        <v>2953165.99</v>
      </c>
      <c r="G36" s="550">
        <f>+F36-D36</f>
        <v>123566.95000000019</v>
      </c>
    </row>
    <row r="37" spans="1:8" ht="15.75" customHeight="1" x14ac:dyDescent="0.25">
      <c r="A37" s="486" t="s">
        <v>2072</v>
      </c>
      <c r="B37" s="550">
        <f>+B38</f>
        <v>249999.96</v>
      </c>
      <c r="C37" s="550"/>
      <c r="D37" s="550">
        <f t="shared" si="6"/>
        <v>249999.96</v>
      </c>
      <c r="E37" s="550">
        <v>0</v>
      </c>
      <c r="F37" s="550">
        <f>+E37</f>
        <v>0</v>
      </c>
      <c r="G37" s="550">
        <f>+E37+F37</f>
        <v>0</v>
      </c>
    </row>
    <row r="38" spans="1:8" ht="15.75" customHeight="1" x14ac:dyDescent="0.25">
      <c r="A38" s="488" t="s">
        <v>2073</v>
      </c>
      <c r="B38" s="583">
        <f>+'OP8'!B22</f>
        <v>249999.96</v>
      </c>
      <c r="C38" s="583"/>
      <c r="D38" s="583">
        <f t="shared" si="6"/>
        <v>249999.96</v>
      </c>
      <c r="E38" s="583">
        <v>0</v>
      </c>
      <c r="F38" s="583">
        <v>0</v>
      </c>
      <c r="G38" s="583">
        <f t="shared" si="4"/>
        <v>-249999.96</v>
      </c>
    </row>
    <row r="39" spans="1:8" ht="15.75" customHeight="1" x14ac:dyDescent="0.25">
      <c r="A39" s="486" t="s">
        <v>2074</v>
      </c>
      <c r="B39" s="550">
        <f t="shared" ref="B39:G39" si="7">+B40+B41</f>
        <v>0</v>
      </c>
      <c r="C39" s="550">
        <f t="shared" si="7"/>
        <v>0</v>
      </c>
      <c r="D39" s="550">
        <f t="shared" si="7"/>
        <v>0</v>
      </c>
      <c r="E39" s="550">
        <f t="shared" si="7"/>
        <v>0</v>
      </c>
      <c r="F39" s="550">
        <f t="shared" si="7"/>
        <v>0</v>
      </c>
      <c r="G39" s="550">
        <f t="shared" si="7"/>
        <v>0</v>
      </c>
    </row>
    <row r="40" spans="1:8" ht="15.75" customHeight="1" x14ac:dyDescent="0.25">
      <c r="A40" s="488" t="s">
        <v>2075</v>
      </c>
      <c r="B40" s="583">
        <v>0</v>
      </c>
      <c r="C40" s="583"/>
      <c r="D40" s="583">
        <f>+B40+C40</f>
        <v>0</v>
      </c>
      <c r="E40" s="583"/>
      <c r="F40" s="583"/>
      <c r="G40" s="583">
        <f t="shared" si="4"/>
        <v>0</v>
      </c>
      <c r="H40" s="541">
        <v>8103</v>
      </c>
    </row>
    <row r="41" spans="1:8" ht="15.75" customHeight="1" x14ac:dyDescent="0.25">
      <c r="A41" s="488" t="s">
        <v>2076</v>
      </c>
      <c r="B41" s="583">
        <v>0</v>
      </c>
      <c r="C41" s="583"/>
      <c r="D41" s="583">
        <f>+B41+C41</f>
        <v>0</v>
      </c>
      <c r="E41" s="583"/>
      <c r="F41" s="583"/>
      <c r="G41" s="583">
        <f>+F41-D41</f>
        <v>0</v>
      </c>
      <c r="H41" s="545" t="s">
        <v>2077</v>
      </c>
    </row>
    <row r="42" spans="1:8" ht="15.75" customHeight="1" x14ac:dyDescent="0.25">
      <c r="A42" s="486" t="s">
        <v>2078</v>
      </c>
      <c r="B42" s="550">
        <f>+B10+B11+B12+B13+B14+B15+B16+B17+B30+B36+B37+B39</f>
        <v>6594219</v>
      </c>
      <c r="C42" s="550">
        <f>+C10+C11+C12+C13+C14+C15+C16+C17+C30+C36+C37+C39</f>
        <v>0</v>
      </c>
      <c r="D42" s="550">
        <f>+D10+D11+D12+D13+D14+D15+D16+D17+D30+D36+D37+D39</f>
        <v>6594219</v>
      </c>
      <c r="E42" s="550">
        <f>+E10+E11+E12+E13+E14+E15+E16+E17+E30+E36+E37+E39</f>
        <v>6022152.7400000002</v>
      </c>
      <c r="F42" s="550">
        <f>+F10+F11+F12+F13+F14+F15+F16+F17+F30+F36+F37+F39</f>
        <v>6022152.7400000002</v>
      </c>
      <c r="G42" s="550">
        <f>+E42-D42</f>
        <v>-572066.25999999978</v>
      </c>
    </row>
    <row r="43" spans="1:8" ht="15.75" customHeight="1" x14ac:dyDescent="0.25">
      <c r="A43" s="488" t="s">
        <v>2079</v>
      </c>
      <c r="B43" s="583">
        <v>0</v>
      </c>
      <c r="C43" s="583"/>
      <c r="D43" s="583"/>
      <c r="E43" s="583">
        <v>0</v>
      </c>
      <c r="F43" s="583">
        <v>0</v>
      </c>
      <c r="G43" s="583">
        <v>0</v>
      </c>
    </row>
    <row r="44" spans="1:8" ht="18" customHeight="1" x14ac:dyDescent="0.25">
      <c r="A44" s="582" t="s">
        <v>2080</v>
      </c>
      <c r="B44" s="585"/>
      <c r="C44" s="585"/>
      <c r="D44" s="585"/>
      <c r="E44" s="585"/>
      <c r="F44" s="585"/>
      <c r="G44" s="585">
        <f t="shared" si="4"/>
        <v>0</v>
      </c>
    </row>
    <row r="45" spans="1:8" ht="18" customHeight="1" x14ac:dyDescent="0.25">
      <c r="A45" s="486" t="s">
        <v>2081</v>
      </c>
      <c r="B45" s="550">
        <f t="shared" ref="B45:G45" si="8">SUM(B46:B53)</f>
        <v>0</v>
      </c>
      <c r="C45" s="550">
        <f t="shared" si="8"/>
        <v>0</v>
      </c>
      <c r="D45" s="550">
        <f t="shared" si="8"/>
        <v>0</v>
      </c>
      <c r="E45" s="550">
        <f t="shared" si="8"/>
        <v>0</v>
      </c>
      <c r="F45" s="550">
        <f t="shared" si="8"/>
        <v>0</v>
      </c>
      <c r="G45" s="550">
        <f t="shared" si="8"/>
        <v>0</v>
      </c>
    </row>
    <row r="46" spans="1:8" ht="18" customHeight="1" x14ac:dyDescent="0.25">
      <c r="A46" s="488" t="s">
        <v>2082</v>
      </c>
      <c r="B46" s="583">
        <v>0</v>
      </c>
      <c r="C46" s="583"/>
      <c r="D46" s="583">
        <f t="shared" ref="D46:D53" si="9">+B46+C46</f>
        <v>0</v>
      </c>
      <c r="E46" s="583"/>
      <c r="F46" s="583"/>
      <c r="G46" s="583">
        <f t="shared" si="4"/>
        <v>0</v>
      </c>
    </row>
    <row r="47" spans="1:8" ht="18" customHeight="1" x14ac:dyDescent="0.25">
      <c r="A47" s="488" t="s">
        <v>2083</v>
      </c>
      <c r="B47" s="583">
        <v>0</v>
      </c>
      <c r="C47" s="583"/>
      <c r="D47" s="583">
        <f t="shared" si="9"/>
        <v>0</v>
      </c>
      <c r="E47" s="583"/>
      <c r="F47" s="583"/>
      <c r="G47" s="583">
        <f t="shared" si="4"/>
        <v>0</v>
      </c>
    </row>
    <row r="48" spans="1:8" ht="18" customHeight="1" x14ac:dyDescent="0.25">
      <c r="A48" s="488" t="s">
        <v>2084</v>
      </c>
      <c r="B48" s="583">
        <v>0</v>
      </c>
      <c r="C48" s="583"/>
      <c r="D48" s="583">
        <f t="shared" si="9"/>
        <v>0</v>
      </c>
      <c r="E48" s="583"/>
      <c r="F48" s="583"/>
      <c r="G48" s="583">
        <f t="shared" si="4"/>
        <v>0</v>
      </c>
      <c r="H48" s="541">
        <v>8202</v>
      </c>
    </row>
    <row r="49" spans="1:22" ht="34.5" customHeight="1" x14ac:dyDescent="0.25">
      <c r="A49" s="488" t="s">
        <v>2085</v>
      </c>
      <c r="B49" s="583">
        <v>0</v>
      </c>
      <c r="C49" s="584"/>
      <c r="D49" s="584">
        <f t="shared" si="9"/>
        <v>0</v>
      </c>
      <c r="E49" s="583"/>
      <c r="F49" s="583"/>
      <c r="G49" s="584">
        <f t="shared" si="4"/>
        <v>0</v>
      </c>
      <c r="H49" s="541">
        <v>8201</v>
      </c>
    </row>
    <row r="50" spans="1:22" ht="18" customHeight="1" x14ac:dyDescent="0.25">
      <c r="A50" s="488" t="s">
        <v>2086</v>
      </c>
      <c r="B50" s="583">
        <v>0</v>
      </c>
      <c r="C50" s="583"/>
      <c r="D50" s="583">
        <f t="shared" si="9"/>
        <v>0</v>
      </c>
      <c r="E50" s="583"/>
      <c r="F50" s="583"/>
      <c r="G50" s="583">
        <f t="shared" si="4"/>
        <v>0</v>
      </c>
    </row>
    <row r="51" spans="1:22" ht="18" customHeight="1" x14ac:dyDescent="0.25">
      <c r="A51" s="488" t="s">
        <v>2087</v>
      </c>
      <c r="B51" s="583">
        <v>0</v>
      </c>
      <c r="C51" s="583"/>
      <c r="D51" s="583">
        <f t="shared" si="9"/>
        <v>0</v>
      </c>
      <c r="E51" s="583"/>
      <c r="F51" s="583"/>
      <c r="G51" s="583">
        <f t="shared" si="4"/>
        <v>0</v>
      </c>
    </row>
    <row r="52" spans="1:22" ht="18" customHeight="1" x14ac:dyDescent="0.25">
      <c r="A52" s="488" t="s">
        <v>2088</v>
      </c>
      <c r="B52" s="583">
        <v>0</v>
      </c>
      <c r="C52" s="583"/>
      <c r="D52" s="583">
        <f t="shared" si="9"/>
        <v>0</v>
      </c>
      <c r="E52" s="583"/>
      <c r="F52" s="583"/>
      <c r="G52" s="583">
        <f t="shared" si="4"/>
        <v>0</v>
      </c>
    </row>
    <row r="53" spans="1:22" ht="18" customHeight="1" x14ac:dyDescent="0.25">
      <c r="A53" s="488" t="s">
        <v>2089</v>
      </c>
      <c r="B53" s="583">
        <v>0</v>
      </c>
      <c r="C53" s="583"/>
      <c r="D53" s="583">
        <f t="shared" si="9"/>
        <v>0</v>
      </c>
      <c r="E53" s="583"/>
      <c r="F53" s="583"/>
      <c r="G53" s="583">
        <f t="shared" si="4"/>
        <v>0</v>
      </c>
    </row>
    <row r="54" spans="1:22" ht="18" customHeight="1" x14ac:dyDescent="0.25">
      <c r="A54" s="486" t="s">
        <v>2090</v>
      </c>
      <c r="B54" s="550">
        <f t="shared" ref="B54:G54" si="10">SUM(B55:B58)</f>
        <v>0</v>
      </c>
      <c r="C54" s="550">
        <f t="shared" si="10"/>
        <v>0</v>
      </c>
      <c r="D54" s="550">
        <f t="shared" si="10"/>
        <v>0</v>
      </c>
      <c r="E54" s="550">
        <f t="shared" si="10"/>
        <v>0</v>
      </c>
      <c r="F54" s="550">
        <f t="shared" si="10"/>
        <v>0</v>
      </c>
      <c r="G54" s="550">
        <f t="shared" si="10"/>
        <v>0</v>
      </c>
    </row>
    <row r="55" spans="1:22" ht="18" customHeight="1" x14ac:dyDescent="0.25">
      <c r="A55" s="488" t="s">
        <v>2091</v>
      </c>
      <c r="B55" s="583"/>
      <c r="C55" s="583"/>
      <c r="D55" s="583"/>
      <c r="E55" s="583"/>
      <c r="F55" s="583"/>
      <c r="G55" s="583">
        <f t="shared" si="4"/>
        <v>0</v>
      </c>
    </row>
    <row r="56" spans="1:22" ht="18" customHeight="1" x14ac:dyDescent="0.25">
      <c r="A56" s="488" t="s">
        <v>2092</v>
      </c>
      <c r="B56" s="583"/>
      <c r="C56" s="583"/>
      <c r="D56" s="583"/>
      <c r="E56" s="583"/>
      <c r="F56" s="583"/>
      <c r="G56" s="583">
        <f t="shared" si="4"/>
        <v>0</v>
      </c>
    </row>
    <row r="57" spans="1:22" ht="18" customHeight="1" x14ac:dyDescent="0.25">
      <c r="A57" s="488" t="s">
        <v>2093</v>
      </c>
      <c r="B57" s="583"/>
      <c r="C57" s="583"/>
      <c r="D57" s="583"/>
      <c r="E57" s="583"/>
      <c r="F57" s="583"/>
      <c r="G57" s="583">
        <f t="shared" si="4"/>
        <v>0</v>
      </c>
      <c r="K57" s="541" t="s">
        <v>2094</v>
      </c>
      <c r="L57" s="542">
        <v>6400000</v>
      </c>
    </row>
    <row r="58" spans="1:22" ht="18" customHeight="1" x14ac:dyDescent="0.25">
      <c r="A58" s="488" t="s">
        <v>2095</v>
      </c>
      <c r="B58" s="583"/>
      <c r="C58" s="583"/>
      <c r="D58" s="583"/>
      <c r="E58" s="583"/>
      <c r="F58" s="583"/>
      <c r="G58" s="583">
        <f t="shared" si="4"/>
        <v>0</v>
      </c>
    </row>
    <row r="59" spans="1:22" ht="18" customHeight="1" x14ac:dyDescent="0.25">
      <c r="A59" s="486" t="s">
        <v>2096</v>
      </c>
      <c r="B59" s="550">
        <f t="shared" ref="B59:G59" si="11">+B60+B61</f>
        <v>0</v>
      </c>
      <c r="C59" s="550">
        <f t="shared" si="11"/>
        <v>0</v>
      </c>
      <c r="D59" s="550">
        <f t="shared" si="11"/>
        <v>0</v>
      </c>
      <c r="E59" s="550">
        <f t="shared" si="11"/>
        <v>0</v>
      </c>
      <c r="F59" s="550">
        <f t="shared" si="11"/>
        <v>0</v>
      </c>
      <c r="G59" s="550">
        <f t="shared" si="11"/>
        <v>0</v>
      </c>
    </row>
    <row r="60" spans="1:22" ht="18" customHeight="1" x14ac:dyDescent="0.25">
      <c r="A60" s="488" t="s">
        <v>2097</v>
      </c>
      <c r="B60" s="583"/>
      <c r="C60" s="583"/>
      <c r="D60" s="583"/>
      <c r="E60" s="583"/>
      <c r="F60" s="583"/>
      <c r="G60" s="583">
        <f t="shared" si="4"/>
        <v>0</v>
      </c>
    </row>
    <row r="61" spans="1:22" ht="18" customHeight="1" x14ac:dyDescent="0.25">
      <c r="A61" s="488" t="s">
        <v>2098</v>
      </c>
      <c r="B61" s="583"/>
      <c r="C61" s="583"/>
      <c r="D61" s="583"/>
      <c r="E61" s="583"/>
      <c r="F61" s="583"/>
      <c r="G61" s="583">
        <f t="shared" si="4"/>
        <v>0</v>
      </c>
    </row>
    <row r="62" spans="1:22" ht="18" customHeight="1" x14ac:dyDescent="0.25">
      <c r="A62" s="486" t="s">
        <v>2099</v>
      </c>
      <c r="B62" s="550">
        <v>0</v>
      </c>
      <c r="C62" s="550"/>
      <c r="D62" s="550">
        <f>+B62+C62</f>
        <v>0</v>
      </c>
      <c r="E62" s="550">
        <v>0</v>
      </c>
      <c r="F62" s="550">
        <f>E62</f>
        <v>0</v>
      </c>
      <c r="G62" s="550">
        <f t="shared" si="4"/>
        <v>0</v>
      </c>
      <c r="K62" s="541" t="s">
        <v>2100</v>
      </c>
      <c r="L62" s="542">
        <v>11000000.920000002</v>
      </c>
    </row>
    <row r="63" spans="1:22" ht="18" customHeight="1" x14ac:dyDescent="0.25">
      <c r="A63" s="486" t="s">
        <v>2101</v>
      </c>
      <c r="B63" s="550">
        <v>0</v>
      </c>
      <c r="C63" s="550"/>
      <c r="D63" s="550">
        <f>+B63+C63</f>
        <v>0</v>
      </c>
      <c r="E63" s="550">
        <v>0</v>
      </c>
      <c r="F63" s="550">
        <v>0</v>
      </c>
      <c r="G63" s="550">
        <f t="shared" si="4"/>
        <v>0</v>
      </c>
      <c r="H63" s="541">
        <v>8304</v>
      </c>
      <c r="I63" s="541">
        <v>8305</v>
      </c>
      <c r="J63" s="541">
        <v>8307</v>
      </c>
      <c r="K63" s="541">
        <v>8308</v>
      </c>
      <c r="L63" s="542">
        <v>8311</v>
      </c>
      <c r="M63" s="541">
        <v>8312</v>
      </c>
      <c r="N63" s="541">
        <v>8313</v>
      </c>
      <c r="O63" s="541">
        <v>8314</v>
      </c>
      <c r="P63" s="541">
        <v>8315</v>
      </c>
      <c r="Q63" s="541">
        <v>8317</v>
      </c>
      <c r="R63" s="541">
        <v>8323</v>
      </c>
      <c r="S63" s="541">
        <v>8326</v>
      </c>
      <c r="T63" s="541">
        <v>8336</v>
      </c>
      <c r="U63" s="541">
        <v>8358</v>
      </c>
      <c r="V63" s="541">
        <v>8310</v>
      </c>
    </row>
    <row r="64" spans="1:22" ht="18" customHeight="1" x14ac:dyDescent="0.25">
      <c r="A64" s="486" t="s">
        <v>2102</v>
      </c>
      <c r="B64" s="550">
        <f t="shared" ref="B64:G64" si="12">+B45+B54+B59+B62+B63</f>
        <v>0</v>
      </c>
      <c r="C64" s="550">
        <f t="shared" si="12"/>
        <v>0</v>
      </c>
      <c r="D64" s="550">
        <f t="shared" si="12"/>
        <v>0</v>
      </c>
      <c r="E64" s="550">
        <f t="shared" si="12"/>
        <v>0</v>
      </c>
      <c r="F64" s="550">
        <f t="shared" si="12"/>
        <v>0</v>
      </c>
      <c r="G64" s="550">
        <f t="shared" si="12"/>
        <v>0</v>
      </c>
    </row>
    <row r="65" spans="1:7" ht="18" customHeight="1" x14ac:dyDescent="0.25">
      <c r="A65" s="486" t="s">
        <v>2103</v>
      </c>
      <c r="B65" s="550">
        <f t="shared" ref="B65:G65" si="13">B66</f>
        <v>0</v>
      </c>
      <c r="C65" s="550">
        <f t="shared" si="13"/>
        <v>0</v>
      </c>
      <c r="D65" s="550">
        <f t="shared" si="13"/>
        <v>0</v>
      </c>
      <c r="E65" s="550">
        <f t="shared" si="13"/>
        <v>0</v>
      </c>
      <c r="F65" s="550">
        <f t="shared" si="13"/>
        <v>0</v>
      </c>
      <c r="G65" s="550">
        <f t="shared" si="13"/>
        <v>0</v>
      </c>
    </row>
    <row r="66" spans="1:7" ht="18" customHeight="1" x14ac:dyDescent="0.25">
      <c r="A66" s="488" t="s">
        <v>2104</v>
      </c>
      <c r="B66" s="583"/>
      <c r="C66" s="583"/>
      <c r="D66" s="583"/>
      <c r="E66" s="583">
        <v>0</v>
      </c>
      <c r="F66" s="583">
        <f>E66</f>
        <v>0</v>
      </c>
      <c r="G66" s="583">
        <f t="shared" si="4"/>
        <v>0</v>
      </c>
    </row>
    <row r="67" spans="1:7" ht="18" customHeight="1" x14ac:dyDescent="0.25">
      <c r="A67" s="781" t="s">
        <v>2105</v>
      </c>
      <c r="B67" s="786">
        <f>+B42+B64+B65</f>
        <v>6594219</v>
      </c>
      <c r="C67" s="786">
        <f>+C42+C64+C65</f>
        <v>0</v>
      </c>
      <c r="D67" s="786">
        <f>+D42+D64+D65</f>
        <v>6594219</v>
      </c>
      <c r="E67" s="786">
        <f>+E42+E64+E65+E43</f>
        <v>6022152.7400000002</v>
      </c>
      <c r="F67" s="786">
        <f>+F42+F64+F65+F43</f>
        <v>6022152.7400000002</v>
      </c>
      <c r="G67" s="787">
        <f>+G42+G64+G65+G43</f>
        <v>-572066.25999999978</v>
      </c>
    </row>
    <row r="68" spans="1:7" ht="18" customHeight="1" x14ac:dyDescent="0.25">
      <c r="A68" s="582" t="s">
        <v>2106</v>
      </c>
      <c r="B68" s="585"/>
      <c r="C68" s="585"/>
      <c r="D68" s="585"/>
      <c r="E68" s="585"/>
      <c r="F68" s="585"/>
      <c r="G68" s="585"/>
    </row>
    <row r="69" spans="1:7" ht="33.75" customHeight="1" x14ac:dyDescent="0.25">
      <c r="A69" s="488" t="s">
        <v>2107</v>
      </c>
      <c r="B69" s="552"/>
      <c r="C69" s="552"/>
      <c r="D69" s="552">
        <f>+B69+C69</f>
        <v>0</v>
      </c>
      <c r="E69" s="552">
        <f>E66</f>
        <v>0</v>
      </c>
      <c r="F69" s="552">
        <f>F66</f>
        <v>0</v>
      </c>
      <c r="G69" s="552">
        <f t="shared" si="4"/>
        <v>0</v>
      </c>
    </row>
    <row r="70" spans="1:7" ht="32.25" customHeight="1" x14ac:dyDescent="0.25">
      <c r="A70" s="488" t="s">
        <v>2108</v>
      </c>
      <c r="B70" s="552"/>
      <c r="C70" s="552"/>
      <c r="D70" s="552">
        <f>+B70+C70</f>
        <v>0</v>
      </c>
      <c r="E70" s="552"/>
      <c r="F70" s="552"/>
      <c r="G70" s="552">
        <f t="shared" si="4"/>
        <v>0</v>
      </c>
    </row>
    <row r="71" spans="1:7" ht="18" customHeight="1" x14ac:dyDescent="0.25">
      <c r="A71" s="546" t="s">
        <v>2109</v>
      </c>
      <c r="B71" s="550">
        <f t="shared" ref="B71:G71" si="14">+B69+B70</f>
        <v>0</v>
      </c>
      <c r="C71" s="550">
        <f t="shared" si="14"/>
        <v>0</v>
      </c>
      <c r="D71" s="550">
        <f t="shared" si="14"/>
        <v>0</v>
      </c>
      <c r="E71" s="550">
        <f t="shared" si="14"/>
        <v>0</v>
      </c>
      <c r="F71" s="550">
        <f t="shared" si="14"/>
        <v>0</v>
      </c>
      <c r="G71" s="550">
        <f t="shared" si="14"/>
        <v>0</v>
      </c>
    </row>
    <row r="72" spans="1:7" ht="11.1" customHeight="1" x14ac:dyDescent="0.25">
      <c r="A72" s="547"/>
    </row>
  </sheetData>
  <mergeCells count="4">
    <mergeCell ref="A1:G1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3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157"/>
  <sheetViews>
    <sheetView workbookViewId="0">
      <selection activeCell="A6" sqref="A6"/>
    </sheetView>
  </sheetViews>
  <sheetFormatPr baseColWidth="10" defaultColWidth="8" defaultRowHeight="12.75" x14ac:dyDescent="0.25"/>
  <cols>
    <col min="1" max="1" width="61.7109375" style="480" customWidth="1"/>
    <col min="2" max="2" width="17.85546875" style="480" customWidth="1"/>
    <col min="3" max="3" width="19" style="480" customWidth="1"/>
    <col min="4" max="4" width="18" style="480" customWidth="1"/>
    <col min="5" max="5" width="16.42578125" style="480" customWidth="1"/>
    <col min="6" max="6" width="16.28515625" style="480" customWidth="1"/>
    <col min="7" max="7" width="16.42578125" style="480" bestFit="1" customWidth="1"/>
    <col min="8" max="20" width="8" style="548"/>
    <col min="21" max="256" width="8" style="480"/>
    <col min="257" max="257" width="61.7109375" style="480" customWidth="1"/>
    <col min="258" max="258" width="17.85546875" style="480" customWidth="1"/>
    <col min="259" max="259" width="19" style="480" customWidth="1"/>
    <col min="260" max="260" width="18" style="480" customWidth="1"/>
    <col min="261" max="261" width="16.42578125" style="480" customWidth="1"/>
    <col min="262" max="262" width="16.28515625" style="480" customWidth="1"/>
    <col min="263" max="263" width="16.42578125" style="480" bestFit="1" customWidth="1"/>
    <col min="264" max="512" width="8" style="480"/>
    <col min="513" max="513" width="61.7109375" style="480" customWidth="1"/>
    <col min="514" max="514" width="17.85546875" style="480" customWidth="1"/>
    <col min="515" max="515" width="19" style="480" customWidth="1"/>
    <col min="516" max="516" width="18" style="480" customWidth="1"/>
    <col min="517" max="517" width="16.42578125" style="480" customWidth="1"/>
    <col min="518" max="518" width="16.28515625" style="480" customWidth="1"/>
    <col min="519" max="519" width="16.42578125" style="480" bestFit="1" customWidth="1"/>
    <col min="520" max="768" width="8" style="480"/>
    <col min="769" max="769" width="61.7109375" style="480" customWidth="1"/>
    <col min="770" max="770" width="17.85546875" style="480" customWidth="1"/>
    <col min="771" max="771" width="19" style="480" customWidth="1"/>
    <col min="772" max="772" width="18" style="480" customWidth="1"/>
    <col min="773" max="773" width="16.42578125" style="480" customWidth="1"/>
    <col min="774" max="774" width="16.28515625" style="480" customWidth="1"/>
    <col min="775" max="775" width="16.42578125" style="480" bestFit="1" customWidth="1"/>
    <col min="776" max="1024" width="8" style="480"/>
    <col min="1025" max="1025" width="61.7109375" style="480" customWidth="1"/>
    <col min="1026" max="1026" width="17.85546875" style="480" customWidth="1"/>
    <col min="1027" max="1027" width="19" style="480" customWidth="1"/>
    <col min="1028" max="1028" width="18" style="480" customWidth="1"/>
    <col min="1029" max="1029" width="16.42578125" style="480" customWidth="1"/>
    <col min="1030" max="1030" width="16.28515625" style="480" customWidth="1"/>
    <col min="1031" max="1031" width="16.42578125" style="480" bestFit="1" customWidth="1"/>
    <col min="1032" max="1280" width="8" style="480"/>
    <col min="1281" max="1281" width="61.7109375" style="480" customWidth="1"/>
    <col min="1282" max="1282" width="17.85546875" style="480" customWidth="1"/>
    <col min="1283" max="1283" width="19" style="480" customWidth="1"/>
    <col min="1284" max="1284" width="18" style="480" customWidth="1"/>
    <col min="1285" max="1285" width="16.42578125" style="480" customWidth="1"/>
    <col min="1286" max="1286" width="16.28515625" style="480" customWidth="1"/>
    <col min="1287" max="1287" width="16.42578125" style="480" bestFit="1" customWidth="1"/>
    <col min="1288" max="1536" width="8" style="480"/>
    <col min="1537" max="1537" width="61.7109375" style="480" customWidth="1"/>
    <col min="1538" max="1538" width="17.85546875" style="480" customWidth="1"/>
    <col min="1539" max="1539" width="19" style="480" customWidth="1"/>
    <col min="1540" max="1540" width="18" style="480" customWidth="1"/>
    <col min="1541" max="1541" width="16.42578125" style="480" customWidth="1"/>
    <col min="1542" max="1542" width="16.28515625" style="480" customWidth="1"/>
    <col min="1543" max="1543" width="16.42578125" style="480" bestFit="1" customWidth="1"/>
    <col min="1544" max="1792" width="8" style="480"/>
    <col min="1793" max="1793" width="61.7109375" style="480" customWidth="1"/>
    <col min="1794" max="1794" width="17.85546875" style="480" customWidth="1"/>
    <col min="1795" max="1795" width="19" style="480" customWidth="1"/>
    <col min="1796" max="1796" width="18" style="480" customWidth="1"/>
    <col min="1797" max="1797" width="16.42578125" style="480" customWidth="1"/>
    <col min="1798" max="1798" width="16.28515625" style="480" customWidth="1"/>
    <col min="1799" max="1799" width="16.42578125" style="480" bestFit="1" customWidth="1"/>
    <col min="1800" max="2048" width="8" style="480"/>
    <col min="2049" max="2049" width="61.7109375" style="480" customWidth="1"/>
    <col min="2050" max="2050" width="17.85546875" style="480" customWidth="1"/>
    <col min="2051" max="2051" width="19" style="480" customWidth="1"/>
    <col min="2052" max="2052" width="18" style="480" customWidth="1"/>
    <col min="2053" max="2053" width="16.42578125" style="480" customWidth="1"/>
    <col min="2054" max="2054" width="16.28515625" style="480" customWidth="1"/>
    <col min="2055" max="2055" width="16.42578125" style="480" bestFit="1" customWidth="1"/>
    <col min="2056" max="2304" width="8" style="480"/>
    <col min="2305" max="2305" width="61.7109375" style="480" customWidth="1"/>
    <col min="2306" max="2306" width="17.85546875" style="480" customWidth="1"/>
    <col min="2307" max="2307" width="19" style="480" customWidth="1"/>
    <col min="2308" max="2308" width="18" style="480" customWidth="1"/>
    <col min="2309" max="2309" width="16.42578125" style="480" customWidth="1"/>
    <col min="2310" max="2310" width="16.28515625" style="480" customWidth="1"/>
    <col min="2311" max="2311" width="16.42578125" style="480" bestFit="1" customWidth="1"/>
    <col min="2312" max="2560" width="8" style="480"/>
    <col min="2561" max="2561" width="61.7109375" style="480" customWidth="1"/>
    <col min="2562" max="2562" width="17.85546875" style="480" customWidth="1"/>
    <col min="2563" max="2563" width="19" style="480" customWidth="1"/>
    <col min="2564" max="2564" width="18" style="480" customWidth="1"/>
    <col min="2565" max="2565" width="16.42578125" style="480" customWidth="1"/>
    <col min="2566" max="2566" width="16.28515625" style="480" customWidth="1"/>
    <col min="2567" max="2567" width="16.42578125" style="480" bestFit="1" customWidth="1"/>
    <col min="2568" max="2816" width="8" style="480"/>
    <col min="2817" max="2817" width="61.7109375" style="480" customWidth="1"/>
    <col min="2818" max="2818" width="17.85546875" style="480" customWidth="1"/>
    <col min="2819" max="2819" width="19" style="480" customWidth="1"/>
    <col min="2820" max="2820" width="18" style="480" customWidth="1"/>
    <col min="2821" max="2821" width="16.42578125" style="480" customWidth="1"/>
    <col min="2822" max="2822" width="16.28515625" style="480" customWidth="1"/>
    <col min="2823" max="2823" width="16.42578125" style="480" bestFit="1" customWidth="1"/>
    <col min="2824" max="3072" width="8" style="480"/>
    <col min="3073" max="3073" width="61.7109375" style="480" customWidth="1"/>
    <col min="3074" max="3074" width="17.85546875" style="480" customWidth="1"/>
    <col min="3075" max="3075" width="19" style="480" customWidth="1"/>
    <col min="3076" max="3076" width="18" style="480" customWidth="1"/>
    <col min="3077" max="3077" width="16.42578125" style="480" customWidth="1"/>
    <col min="3078" max="3078" width="16.28515625" style="480" customWidth="1"/>
    <col min="3079" max="3079" width="16.42578125" style="480" bestFit="1" customWidth="1"/>
    <col min="3080" max="3328" width="8" style="480"/>
    <col min="3329" max="3329" width="61.7109375" style="480" customWidth="1"/>
    <col min="3330" max="3330" width="17.85546875" style="480" customWidth="1"/>
    <col min="3331" max="3331" width="19" style="480" customWidth="1"/>
    <col min="3332" max="3332" width="18" style="480" customWidth="1"/>
    <col min="3333" max="3333" width="16.42578125" style="480" customWidth="1"/>
    <col min="3334" max="3334" width="16.28515625" style="480" customWidth="1"/>
    <col min="3335" max="3335" width="16.42578125" style="480" bestFit="1" customWidth="1"/>
    <col min="3336" max="3584" width="8" style="480"/>
    <col min="3585" max="3585" width="61.7109375" style="480" customWidth="1"/>
    <col min="3586" max="3586" width="17.85546875" style="480" customWidth="1"/>
    <col min="3587" max="3587" width="19" style="480" customWidth="1"/>
    <col min="3588" max="3588" width="18" style="480" customWidth="1"/>
    <col min="3589" max="3589" width="16.42578125" style="480" customWidth="1"/>
    <col min="3590" max="3590" width="16.28515625" style="480" customWidth="1"/>
    <col min="3591" max="3591" width="16.42578125" style="480" bestFit="1" customWidth="1"/>
    <col min="3592" max="3840" width="8" style="480"/>
    <col min="3841" max="3841" width="61.7109375" style="480" customWidth="1"/>
    <col min="3842" max="3842" width="17.85546875" style="480" customWidth="1"/>
    <col min="3843" max="3843" width="19" style="480" customWidth="1"/>
    <col min="3844" max="3844" width="18" style="480" customWidth="1"/>
    <col min="3845" max="3845" width="16.42578125" style="480" customWidth="1"/>
    <col min="3846" max="3846" width="16.28515625" style="480" customWidth="1"/>
    <col min="3847" max="3847" width="16.42578125" style="480" bestFit="1" customWidth="1"/>
    <col min="3848" max="4096" width="8" style="480"/>
    <col min="4097" max="4097" width="61.7109375" style="480" customWidth="1"/>
    <col min="4098" max="4098" width="17.85546875" style="480" customWidth="1"/>
    <col min="4099" max="4099" width="19" style="480" customWidth="1"/>
    <col min="4100" max="4100" width="18" style="480" customWidth="1"/>
    <col min="4101" max="4101" width="16.42578125" style="480" customWidth="1"/>
    <col min="4102" max="4102" width="16.28515625" style="480" customWidth="1"/>
    <col min="4103" max="4103" width="16.42578125" style="480" bestFit="1" customWidth="1"/>
    <col min="4104" max="4352" width="8" style="480"/>
    <col min="4353" max="4353" width="61.7109375" style="480" customWidth="1"/>
    <col min="4354" max="4354" width="17.85546875" style="480" customWidth="1"/>
    <col min="4355" max="4355" width="19" style="480" customWidth="1"/>
    <col min="4356" max="4356" width="18" style="480" customWidth="1"/>
    <col min="4357" max="4357" width="16.42578125" style="480" customWidth="1"/>
    <col min="4358" max="4358" width="16.28515625" style="480" customWidth="1"/>
    <col min="4359" max="4359" width="16.42578125" style="480" bestFit="1" customWidth="1"/>
    <col min="4360" max="4608" width="8" style="480"/>
    <col min="4609" max="4609" width="61.7109375" style="480" customWidth="1"/>
    <col min="4610" max="4610" width="17.85546875" style="480" customWidth="1"/>
    <col min="4611" max="4611" width="19" style="480" customWidth="1"/>
    <col min="4612" max="4612" width="18" style="480" customWidth="1"/>
    <col min="4613" max="4613" width="16.42578125" style="480" customWidth="1"/>
    <col min="4614" max="4614" width="16.28515625" style="480" customWidth="1"/>
    <col min="4615" max="4615" width="16.42578125" style="480" bestFit="1" customWidth="1"/>
    <col min="4616" max="4864" width="8" style="480"/>
    <col min="4865" max="4865" width="61.7109375" style="480" customWidth="1"/>
    <col min="4866" max="4866" width="17.85546875" style="480" customWidth="1"/>
    <col min="4867" max="4867" width="19" style="480" customWidth="1"/>
    <col min="4868" max="4868" width="18" style="480" customWidth="1"/>
    <col min="4869" max="4869" width="16.42578125" style="480" customWidth="1"/>
    <col min="4870" max="4870" width="16.28515625" style="480" customWidth="1"/>
    <col min="4871" max="4871" width="16.42578125" style="480" bestFit="1" customWidth="1"/>
    <col min="4872" max="5120" width="8" style="480"/>
    <col min="5121" max="5121" width="61.7109375" style="480" customWidth="1"/>
    <col min="5122" max="5122" width="17.85546875" style="480" customWidth="1"/>
    <col min="5123" max="5123" width="19" style="480" customWidth="1"/>
    <col min="5124" max="5124" width="18" style="480" customWidth="1"/>
    <col min="5125" max="5125" width="16.42578125" style="480" customWidth="1"/>
    <col min="5126" max="5126" width="16.28515625" style="480" customWidth="1"/>
    <col min="5127" max="5127" width="16.42578125" style="480" bestFit="1" customWidth="1"/>
    <col min="5128" max="5376" width="8" style="480"/>
    <col min="5377" max="5377" width="61.7109375" style="480" customWidth="1"/>
    <col min="5378" max="5378" width="17.85546875" style="480" customWidth="1"/>
    <col min="5379" max="5379" width="19" style="480" customWidth="1"/>
    <col min="5380" max="5380" width="18" style="480" customWidth="1"/>
    <col min="5381" max="5381" width="16.42578125" style="480" customWidth="1"/>
    <col min="5382" max="5382" width="16.28515625" style="480" customWidth="1"/>
    <col min="5383" max="5383" width="16.42578125" style="480" bestFit="1" customWidth="1"/>
    <col min="5384" max="5632" width="8" style="480"/>
    <col min="5633" max="5633" width="61.7109375" style="480" customWidth="1"/>
    <col min="5634" max="5634" width="17.85546875" style="480" customWidth="1"/>
    <col min="5635" max="5635" width="19" style="480" customWidth="1"/>
    <col min="5636" max="5636" width="18" style="480" customWidth="1"/>
    <col min="5637" max="5637" width="16.42578125" style="480" customWidth="1"/>
    <col min="5638" max="5638" width="16.28515625" style="480" customWidth="1"/>
    <col min="5639" max="5639" width="16.42578125" style="480" bestFit="1" customWidth="1"/>
    <col min="5640" max="5888" width="8" style="480"/>
    <col min="5889" max="5889" width="61.7109375" style="480" customWidth="1"/>
    <col min="5890" max="5890" width="17.85546875" style="480" customWidth="1"/>
    <col min="5891" max="5891" width="19" style="480" customWidth="1"/>
    <col min="5892" max="5892" width="18" style="480" customWidth="1"/>
    <col min="5893" max="5893" width="16.42578125" style="480" customWidth="1"/>
    <col min="5894" max="5894" width="16.28515625" style="480" customWidth="1"/>
    <col min="5895" max="5895" width="16.42578125" style="480" bestFit="1" customWidth="1"/>
    <col min="5896" max="6144" width="8" style="480"/>
    <col min="6145" max="6145" width="61.7109375" style="480" customWidth="1"/>
    <col min="6146" max="6146" width="17.85546875" style="480" customWidth="1"/>
    <col min="6147" max="6147" width="19" style="480" customWidth="1"/>
    <col min="6148" max="6148" width="18" style="480" customWidth="1"/>
    <col min="6149" max="6149" width="16.42578125" style="480" customWidth="1"/>
    <col min="6150" max="6150" width="16.28515625" style="480" customWidth="1"/>
    <col min="6151" max="6151" width="16.42578125" style="480" bestFit="1" customWidth="1"/>
    <col min="6152" max="6400" width="8" style="480"/>
    <col min="6401" max="6401" width="61.7109375" style="480" customWidth="1"/>
    <col min="6402" max="6402" width="17.85546875" style="480" customWidth="1"/>
    <col min="6403" max="6403" width="19" style="480" customWidth="1"/>
    <col min="6404" max="6404" width="18" style="480" customWidth="1"/>
    <col min="6405" max="6405" width="16.42578125" style="480" customWidth="1"/>
    <col min="6406" max="6406" width="16.28515625" style="480" customWidth="1"/>
    <col min="6407" max="6407" width="16.42578125" style="480" bestFit="1" customWidth="1"/>
    <col min="6408" max="6656" width="8" style="480"/>
    <col min="6657" max="6657" width="61.7109375" style="480" customWidth="1"/>
    <col min="6658" max="6658" width="17.85546875" style="480" customWidth="1"/>
    <col min="6659" max="6659" width="19" style="480" customWidth="1"/>
    <col min="6660" max="6660" width="18" style="480" customWidth="1"/>
    <col min="6661" max="6661" width="16.42578125" style="480" customWidth="1"/>
    <col min="6662" max="6662" width="16.28515625" style="480" customWidth="1"/>
    <col min="6663" max="6663" width="16.42578125" style="480" bestFit="1" customWidth="1"/>
    <col min="6664" max="6912" width="8" style="480"/>
    <col min="6913" max="6913" width="61.7109375" style="480" customWidth="1"/>
    <col min="6914" max="6914" width="17.85546875" style="480" customWidth="1"/>
    <col min="6915" max="6915" width="19" style="480" customWidth="1"/>
    <col min="6916" max="6916" width="18" style="480" customWidth="1"/>
    <col min="6917" max="6917" width="16.42578125" style="480" customWidth="1"/>
    <col min="6918" max="6918" width="16.28515625" style="480" customWidth="1"/>
    <col min="6919" max="6919" width="16.42578125" style="480" bestFit="1" customWidth="1"/>
    <col min="6920" max="7168" width="8" style="480"/>
    <col min="7169" max="7169" width="61.7109375" style="480" customWidth="1"/>
    <col min="7170" max="7170" width="17.85546875" style="480" customWidth="1"/>
    <col min="7171" max="7171" width="19" style="480" customWidth="1"/>
    <col min="7172" max="7172" width="18" style="480" customWidth="1"/>
    <col min="7173" max="7173" width="16.42578125" style="480" customWidth="1"/>
    <col min="7174" max="7174" width="16.28515625" style="480" customWidth="1"/>
    <col min="7175" max="7175" width="16.42578125" style="480" bestFit="1" customWidth="1"/>
    <col min="7176" max="7424" width="8" style="480"/>
    <col min="7425" max="7425" width="61.7109375" style="480" customWidth="1"/>
    <col min="7426" max="7426" width="17.85546875" style="480" customWidth="1"/>
    <col min="7427" max="7427" width="19" style="480" customWidth="1"/>
    <col min="7428" max="7428" width="18" style="480" customWidth="1"/>
    <col min="7429" max="7429" width="16.42578125" style="480" customWidth="1"/>
    <col min="7430" max="7430" width="16.28515625" style="480" customWidth="1"/>
    <col min="7431" max="7431" width="16.42578125" style="480" bestFit="1" customWidth="1"/>
    <col min="7432" max="7680" width="8" style="480"/>
    <col min="7681" max="7681" width="61.7109375" style="480" customWidth="1"/>
    <col min="7682" max="7682" width="17.85546875" style="480" customWidth="1"/>
    <col min="7683" max="7683" width="19" style="480" customWidth="1"/>
    <col min="7684" max="7684" width="18" style="480" customWidth="1"/>
    <col min="7685" max="7685" width="16.42578125" style="480" customWidth="1"/>
    <col min="7686" max="7686" width="16.28515625" style="480" customWidth="1"/>
    <col min="7687" max="7687" width="16.42578125" style="480" bestFit="1" customWidth="1"/>
    <col min="7688" max="7936" width="8" style="480"/>
    <col min="7937" max="7937" width="61.7109375" style="480" customWidth="1"/>
    <col min="7938" max="7938" width="17.85546875" style="480" customWidth="1"/>
    <col min="7939" max="7939" width="19" style="480" customWidth="1"/>
    <col min="7940" max="7940" width="18" style="480" customWidth="1"/>
    <col min="7941" max="7941" width="16.42578125" style="480" customWidth="1"/>
    <col min="7942" max="7942" width="16.28515625" style="480" customWidth="1"/>
    <col min="7943" max="7943" width="16.42578125" style="480" bestFit="1" customWidth="1"/>
    <col min="7944" max="8192" width="8" style="480"/>
    <col min="8193" max="8193" width="61.7109375" style="480" customWidth="1"/>
    <col min="8194" max="8194" width="17.85546875" style="480" customWidth="1"/>
    <col min="8195" max="8195" width="19" style="480" customWidth="1"/>
    <col min="8196" max="8196" width="18" style="480" customWidth="1"/>
    <col min="8197" max="8197" width="16.42578125" style="480" customWidth="1"/>
    <col min="8198" max="8198" width="16.28515625" style="480" customWidth="1"/>
    <col min="8199" max="8199" width="16.42578125" style="480" bestFit="1" customWidth="1"/>
    <col min="8200" max="8448" width="8" style="480"/>
    <col min="8449" max="8449" width="61.7109375" style="480" customWidth="1"/>
    <col min="8450" max="8450" width="17.85546875" style="480" customWidth="1"/>
    <col min="8451" max="8451" width="19" style="480" customWidth="1"/>
    <col min="8452" max="8452" width="18" style="480" customWidth="1"/>
    <col min="8453" max="8453" width="16.42578125" style="480" customWidth="1"/>
    <col min="8454" max="8454" width="16.28515625" style="480" customWidth="1"/>
    <col min="8455" max="8455" width="16.42578125" style="480" bestFit="1" customWidth="1"/>
    <col min="8456" max="8704" width="8" style="480"/>
    <col min="8705" max="8705" width="61.7109375" style="480" customWidth="1"/>
    <col min="8706" max="8706" width="17.85546875" style="480" customWidth="1"/>
    <col min="8707" max="8707" width="19" style="480" customWidth="1"/>
    <col min="8708" max="8708" width="18" style="480" customWidth="1"/>
    <col min="8709" max="8709" width="16.42578125" style="480" customWidth="1"/>
    <col min="8710" max="8710" width="16.28515625" style="480" customWidth="1"/>
    <col min="8711" max="8711" width="16.42578125" style="480" bestFit="1" customWidth="1"/>
    <col min="8712" max="8960" width="8" style="480"/>
    <col min="8961" max="8961" width="61.7109375" style="480" customWidth="1"/>
    <col min="8962" max="8962" width="17.85546875" style="480" customWidth="1"/>
    <col min="8963" max="8963" width="19" style="480" customWidth="1"/>
    <col min="8964" max="8964" width="18" style="480" customWidth="1"/>
    <col min="8965" max="8965" width="16.42578125" style="480" customWidth="1"/>
    <col min="8966" max="8966" width="16.28515625" style="480" customWidth="1"/>
    <col min="8967" max="8967" width="16.42578125" style="480" bestFit="1" customWidth="1"/>
    <col min="8968" max="9216" width="8" style="480"/>
    <col min="9217" max="9217" width="61.7109375" style="480" customWidth="1"/>
    <col min="9218" max="9218" width="17.85546875" style="480" customWidth="1"/>
    <col min="9219" max="9219" width="19" style="480" customWidth="1"/>
    <col min="9220" max="9220" width="18" style="480" customWidth="1"/>
    <col min="9221" max="9221" width="16.42578125" style="480" customWidth="1"/>
    <col min="9222" max="9222" width="16.28515625" style="480" customWidth="1"/>
    <col min="9223" max="9223" width="16.42578125" style="480" bestFit="1" customWidth="1"/>
    <col min="9224" max="9472" width="8" style="480"/>
    <col min="9473" max="9473" width="61.7109375" style="480" customWidth="1"/>
    <col min="9474" max="9474" width="17.85546875" style="480" customWidth="1"/>
    <col min="9475" max="9475" width="19" style="480" customWidth="1"/>
    <col min="9476" max="9476" width="18" style="480" customWidth="1"/>
    <col min="9477" max="9477" width="16.42578125" style="480" customWidth="1"/>
    <col min="9478" max="9478" width="16.28515625" style="480" customWidth="1"/>
    <col min="9479" max="9479" width="16.42578125" style="480" bestFit="1" customWidth="1"/>
    <col min="9480" max="9728" width="8" style="480"/>
    <col min="9729" max="9729" width="61.7109375" style="480" customWidth="1"/>
    <col min="9730" max="9730" width="17.85546875" style="480" customWidth="1"/>
    <col min="9731" max="9731" width="19" style="480" customWidth="1"/>
    <col min="9732" max="9732" width="18" style="480" customWidth="1"/>
    <col min="9733" max="9733" width="16.42578125" style="480" customWidth="1"/>
    <col min="9734" max="9734" width="16.28515625" style="480" customWidth="1"/>
    <col min="9735" max="9735" width="16.42578125" style="480" bestFit="1" customWidth="1"/>
    <col min="9736" max="9984" width="8" style="480"/>
    <col min="9985" max="9985" width="61.7109375" style="480" customWidth="1"/>
    <col min="9986" max="9986" width="17.85546875" style="480" customWidth="1"/>
    <col min="9987" max="9987" width="19" style="480" customWidth="1"/>
    <col min="9988" max="9988" width="18" style="480" customWidth="1"/>
    <col min="9989" max="9989" width="16.42578125" style="480" customWidth="1"/>
    <col min="9990" max="9990" width="16.28515625" style="480" customWidth="1"/>
    <col min="9991" max="9991" width="16.42578125" style="480" bestFit="1" customWidth="1"/>
    <col min="9992" max="10240" width="8" style="480"/>
    <col min="10241" max="10241" width="61.7109375" style="480" customWidth="1"/>
    <col min="10242" max="10242" width="17.85546875" style="480" customWidth="1"/>
    <col min="10243" max="10243" width="19" style="480" customWidth="1"/>
    <col min="10244" max="10244" width="18" style="480" customWidth="1"/>
    <col min="10245" max="10245" width="16.42578125" style="480" customWidth="1"/>
    <col min="10246" max="10246" width="16.28515625" style="480" customWidth="1"/>
    <col min="10247" max="10247" width="16.42578125" style="480" bestFit="1" customWidth="1"/>
    <col min="10248" max="10496" width="8" style="480"/>
    <col min="10497" max="10497" width="61.7109375" style="480" customWidth="1"/>
    <col min="10498" max="10498" width="17.85546875" style="480" customWidth="1"/>
    <col min="10499" max="10499" width="19" style="480" customWidth="1"/>
    <col min="10500" max="10500" width="18" style="480" customWidth="1"/>
    <col min="10501" max="10501" width="16.42578125" style="480" customWidth="1"/>
    <col min="10502" max="10502" width="16.28515625" style="480" customWidth="1"/>
    <col min="10503" max="10503" width="16.42578125" style="480" bestFit="1" customWidth="1"/>
    <col min="10504" max="10752" width="8" style="480"/>
    <col min="10753" max="10753" width="61.7109375" style="480" customWidth="1"/>
    <col min="10754" max="10754" width="17.85546875" style="480" customWidth="1"/>
    <col min="10755" max="10755" width="19" style="480" customWidth="1"/>
    <col min="10756" max="10756" width="18" style="480" customWidth="1"/>
    <col min="10757" max="10757" width="16.42578125" style="480" customWidth="1"/>
    <col min="10758" max="10758" width="16.28515625" style="480" customWidth="1"/>
    <col min="10759" max="10759" width="16.42578125" style="480" bestFit="1" customWidth="1"/>
    <col min="10760" max="11008" width="8" style="480"/>
    <col min="11009" max="11009" width="61.7109375" style="480" customWidth="1"/>
    <col min="11010" max="11010" width="17.85546875" style="480" customWidth="1"/>
    <col min="11011" max="11011" width="19" style="480" customWidth="1"/>
    <col min="11012" max="11012" width="18" style="480" customWidth="1"/>
    <col min="11013" max="11013" width="16.42578125" style="480" customWidth="1"/>
    <col min="11014" max="11014" width="16.28515625" style="480" customWidth="1"/>
    <col min="11015" max="11015" width="16.42578125" style="480" bestFit="1" customWidth="1"/>
    <col min="11016" max="11264" width="8" style="480"/>
    <col min="11265" max="11265" width="61.7109375" style="480" customWidth="1"/>
    <col min="11266" max="11266" width="17.85546875" style="480" customWidth="1"/>
    <col min="11267" max="11267" width="19" style="480" customWidth="1"/>
    <col min="11268" max="11268" width="18" style="480" customWidth="1"/>
    <col min="11269" max="11269" width="16.42578125" style="480" customWidth="1"/>
    <col min="11270" max="11270" width="16.28515625" style="480" customWidth="1"/>
    <col min="11271" max="11271" width="16.42578125" style="480" bestFit="1" customWidth="1"/>
    <col min="11272" max="11520" width="8" style="480"/>
    <col min="11521" max="11521" width="61.7109375" style="480" customWidth="1"/>
    <col min="11522" max="11522" width="17.85546875" style="480" customWidth="1"/>
    <col min="11523" max="11523" width="19" style="480" customWidth="1"/>
    <col min="11524" max="11524" width="18" style="480" customWidth="1"/>
    <col min="11525" max="11525" width="16.42578125" style="480" customWidth="1"/>
    <col min="11526" max="11526" width="16.28515625" style="480" customWidth="1"/>
    <col min="11527" max="11527" width="16.42578125" style="480" bestFit="1" customWidth="1"/>
    <col min="11528" max="11776" width="8" style="480"/>
    <col min="11777" max="11777" width="61.7109375" style="480" customWidth="1"/>
    <col min="11778" max="11778" width="17.85546875" style="480" customWidth="1"/>
    <col min="11779" max="11779" width="19" style="480" customWidth="1"/>
    <col min="11780" max="11780" width="18" style="480" customWidth="1"/>
    <col min="11781" max="11781" width="16.42578125" style="480" customWidth="1"/>
    <col min="11782" max="11782" width="16.28515625" style="480" customWidth="1"/>
    <col min="11783" max="11783" width="16.42578125" style="480" bestFit="1" customWidth="1"/>
    <col min="11784" max="12032" width="8" style="480"/>
    <col min="12033" max="12033" width="61.7109375" style="480" customWidth="1"/>
    <col min="12034" max="12034" width="17.85546875" style="480" customWidth="1"/>
    <col min="12035" max="12035" width="19" style="480" customWidth="1"/>
    <col min="12036" max="12036" width="18" style="480" customWidth="1"/>
    <col min="12037" max="12037" width="16.42578125" style="480" customWidth="1"/>
    <col min="12038" max="12038" width="16.28515625" style="480" customWidth="1"/>
    <col min="12039" max="12039" width="16.42578125" style="480" bestFit="1" customWidth="1"/>
    <col min="12040" max="12288" width="8" style="480"/>
    <col min="12289" max="12289" width="61.7109375" style="480" customWidth="1"/>
    <col min="12290" max="12290" width="17.85546875" style="480" customWidth="1"/>
    <col min="12291" max="12291" width="19" style="480" customWidth="1"/>
    <col min="12292" max="12292" width="18" style="480" customWidth="1"/>
    <col min="12293" max="12293" width="16.42578125" style="480" customWidth="1"/>
    <col min="12294" max="12294" width="16.28515625" style="480" customWidth="1"/>
    <col min="12295" max="12295" width="16.42578125" style="480" bestFit="1" customWidth="1"/>
    <col min="12296" max="12544" width="8" style="480"/>
    <col min="12545" max="12545" width="61.7109375" style="480" customWidth="1"/>
    <col min="12546" max="12546" width="17.85546875" style="480" customWidth="1"/>
    <col min="12547" max="12547" width="19" style="480" customWidth="1"/>
    <col min="12548" max="12548" width="18" style="480" customWidth="1"/>
    <col min="12549" max="12549" width="16.42578125" style="480" customWidth="1"/>
    <col min="12550" max="12550" width="16.28515625" style="480" customWidth="1"/>
    <col min="12551" max="12551" width="16.42578125" style="480" bestFit="1" customWidth="1"/>
    <col min="12552" max="12800" width="8" style="480"/>
    <col min="12801" max="12801" width="61.7109375" style="480" customWidth="1"/>
    <col min="12802" max="12802" width="17.85546875" style="480" customWidth="1"/>
    <col min="12803" max="12803" width="19" style="480" customWidth="1"/>
    <col min="12804" max="12804" width="18" style="480" customWidth="1"/>
    <col min="12805" max="12805" width="16.42578125" style="480" customWidth="1"/>
    <col min="12806" max="12806" width="16.28515625" style="480" customWidth="1"/>
    <col min="12807" max="12807" width="16.42578125" style="480" bestFit="1" customWidth="1"/>
    <col min="12808" max="13056" width="8" style="480"/>
    <col min="13057" max="13057" width="61.7109375" style="480" customWidth="1"/>
    <col min="13058" max="13058" width="17.85546875" style="480" customWidth="1"/>
    <col min="13059" max="13059" width="19" style="480" customWidth="1"/>
    <col min="13060" max="13060" width="18" style="480" customWidth="1"/>
    <col min="13061" max="13061" width="16.42578125" style="480" customWidth="1"/>
    <col min="13062" max="13062" width="16.28515625" style="480" customWidth="1"/>
    <col min="13063" max="13063" width="16.42578125" style="480" bestFit="1" customWidth="1"/>
    <col min="13064" max="13312" width="8" style="480"/>
    <col min="13313" max="13313" width="61.7109375" style="480" customWidth="1"/>
    <col min="13314" max="13314" width="17.85546875" style="480" customWidth="1"/>
    <col min="13315" max="13315" width="19" style="480" customWidth="1"/>
    <col min="13316" max="13316" width="18" style="480" customWidth="1"/>
    <col min="13317" max="13317" width="16.42578125" style="480" customWidth="1"/>
    <col min="13318" max="13318" width="16.28515625" style="480" customWidth="1"/>
    <col min="13319" max="13319" width="16.42578125" style="480" bestFit="1" customWidth="1"/>
    <col min="13320" max="13568" width="8" style="480"/>
    <col min="13569" max="13569" width="61.7109375" style="480" customWidth="1"/>
    <col min="13570" max="13570" width="17.85546875" style="480" customWidth="1"/>
    <col min="13571" max="13571" width="19" style="480" customWidth="1"/>
    <col min="13572" max="13572" width="18" style="480" customWidth="1"/>
    <col min="13573" max="13573" width="16.42578125" style="480" customWidth="1"/>
    <col min="13574" max="13574" width="16.28515625" style="480" customWidth="1"/>
    <col min="13575" max="13575" width="16.42578125" style="480" bestFit="1" customWidth="1"/>
    <col min="13576" max="13824" width="8" style="480"/>
    <col min="13825" max="13825" width="61.7109375" style="480" customWidth="1"/>
    <col min="13826" max="13826" width="17.85546875" style="480" customWidth="1"/>
    <col min="13827" max="13827" width="19" style="480" customWidth="1"/>
    <col min="13828" max="13828" width="18" style="480" customWidth="1"/>
    <col min="13829" max="13829" width="16.42578125" style="480" customWidth="1"/>
    <col min="13830" max="13830" width="16.28515625" style="480" customWidth="1"/>
    <col min="13831" max="13831" width="16.42578125" style="480" bestFit="1" customWidth="1"/>
    <col min="13832" max="14080" width="8" style="480"/>
    <col min="14081" max="14081" width="61.7109375" style="480" customWidth="1"/>
    <col min="14082" max="14082" width="17.85546875" style="480" customWidth="1"/>
    <col min="14083" max="14083" width="19" style="480" customWidth="1"/>
    <col min="14084" max="14084" width="18" style="480" customWidth="1"/>
    <col min="14085" max="14085" width="16.42578125" style="480" customWidth="1"/>
    <col min="14086" max="14086" width="16.28515625" style="480" customWidth="1"/>
    <col min="14087" max="14087" width="16.42578125" style="480" bestFit="1" customWidth="1"/>
    <col min="14088" max="14336" width="8" style="480"/>
    <col min="14337" max="14337" width="61.7109375" style="480" customWidth="1"/>
    <col min="14338" max="14338" width="17.85546875" style="480" customWidth="1"/>
    <col min="14339" max="14339" width="19" style="480" customWidth="1"/>
    <col min="14340" max="14340" width="18" style="480" customWidth="1"/>
    <col min="14341" max="14341" width="16.42578125" style="480" customWidth="1"/>
    <col min="14342" max="14342" width="16.28515625" style="480" customWidth="1"/>
    <col min="14343" max="14343" width="16.42578125" style="480" bestFit="1" customWidth="1"/>
    <col min="14344" max="14592" width="8" style="480"/>
    <col min="14593" max="14593" width="61.7109375" style="480" customWidth="1"/>
    <col min="14594" max="14594" width="17.85546875" style="480" customWidth="1"/>
    <col min="14595" max="14595" width="19" style="480" customWidth="1"/>
    <col min="14596" max="14596" width="18" style="480" customWidth="1"/>
    <col min="14597" max="14597" width="16.42578125" style="480" customWidth="1"/>
    <col min="14598" max="14598" width="16.28515625" style="480" customWidth="1"/>
    <col min="14599" max="14599" width="16.42578125" style="480" bestFit="1" customWidth="1"/>
    <col min="14600" max="14848" width="8" style="480"/>
    <col min="14849" max="14849" width="61.7109375" style="480" customWidth="1"/>
    <col min="14850" max="14850" width="17.85546875" style="480" customWidth="1"/>
    <col min="14851" max="14851" width="19" style="480" customWidth="1"/>
    <col min="14852" max="14852" width="18" style="480" customWidth="1"/>
    <col min="14853" max="14853" width="16.42578125" style="480" customWidth="1"/>
    <col min="14854" max="14854" width="16.28515625" style="480" customWidth="1"/>
    <col min="14855" max="14855" width="16.42578125" style="480" bestFit="1" customWidth="1"/>
    <col min="14856" max="15104" width="8" style="480"/>
    <col min="15105" max="15105" width="61.7109375" style="480" customWidth="1"/>
    <col min="15106" max="15106" width="17.85546875" style="480" customWidth="1"/>
    <col min="15107" max="15107" width="19" style="480" customWidth="1"/>
    <col min="15108" max="15108" width="18" style="480" customWidth="1"/>
    <col min="15109" max="15109" width="16.42578125" style="480" customWidth="1"/>
    <col min="15110" max="15110" width="16.28515625" style="480" customWidth="1"/>
    <col min="15111" max="15111" width="16.42578125" style="480" bestFit="1" customWidth="1"/>
    <col min="15112" max="15360" width="8" style="480"/>
    <col min="15361" max="15361" width="61.7109375" style="480" customWidth="1"/>
    <col min="15362" max="15362" width="17.85546875" style="480" customWidth="1"/>
    <col min="15363" max="15363" width="19" style="480" customWidth="1"/>
    <col min="15364" max="15364" width="18" style="480" customWidth="1"/>
    <col min="15365" max="15365" width="16.42578125" style="480" customWidth="1"/>
    <col min="15366" max="15366" width="16.28515625" style="480" customWidth="1"/>
    <col min="15367" max="15367" width="16.42578125" style="480" bestFit="1" customWidth="1"/>
    <col min="15368" max="15616" width="8" style="480"/>
    <col min="15617" max="15617" width="61.7109375" style="480" customWidth="1"/>
    <col min="15618" max="15618" width="17.85546875" style="480" customWidth="1"/>
    <col min="15619" max="15619" width="19" style="480" customWidth="1"/>
    <col min="15620" max="15620" width="18" style="480" customWidth="1"/>
    <col min="15621" max="15621" width="16.42578125" style="480" customWidth="1"/>
    <col min="15622" max="15622" width="16.28515625" style="480" customWidth="1"/>
    <col min="15623" max="15623" width="16.42578125" style="480" bestFit="1" customWidth="1"/>
    <col min="15624" max="15872" width="8" style="480"/>
    <col min="15873" max="15873" width="61.7109375" style="480" customWidth="1"/>
    <col min="15874" max="15874" width="17.85546875" style="480" customWidth="1"/>
    <col min="15875" max="15875" width="19" style="480" customWidth="1"/>
    <col min="15876" max="15876" width="18" style="480" customWidth="1"/>
    <col min="15877" max="15877" width="16.42578125" style="480" customWidth="1"/>
    <col min="15878" max="15878" width="16.28515625" style="480" customWidth="1"/>
    <col min="15879" max="15879" width="16.42578125" style="480" bestFit="1" customWidth="1"/>
    <col min="15880" max="16128" width="8" style="480"/>
    <col min="16129" max="16129" width="61.7109375" style="480" customWidth="1"/>
    <col min="16130" max="16130" width="17.85546875" style="480" customWidth="1"/>
    <col min="16131" max="16131" width="19" style="480" customWidth="1"/>
    <col min="16132" max="16132" width="18" style="480" customWidth="1"/>
    <col min="16133" max="16133" width="16.42578125" style="480" customWidth="1"/>
    <col min="16134" max="16134" width="16.28515625" style="480" customWidth="1"/>
    <col min="16135" max="16135" width="16.42578125" style="480" bestFit="1" customWidth="1"/>
    <col min="16136" max="16384" width="8" style="480"/>
  </cols>
  <sheetData>
    <row r="1" spans="1:7" ht="15.75" x14ac:dyDescent="0.25">
      <c r="A1" s="1098" t="s">
        <v>2110</v>
      </c>
      <c r="B1" s="1098"/>
      <c r="C1" s="1098"/>
      <c r="D1" s="1098"/>
      <c r="E1" s="1098"/>
      <c r="F1" s="1098"/>
      <c r="G1" s="1098"/>
    </row>
    <row r="2" spans="1:7" ht="15.75" x14ac:dyDescent="0.25">
      <c r="A2" s="1098" t="s">
        <v>2111</v>
      </c>
      <c r="B2" s="1098"/>
      <c r="C2" s="1098"/>
      <c r="D2" s="1098"/>
      <c r="E2" s="1098"/>
      <c r="F2" s="1098"/>
      <c r="G2" s="1098"/>
    </row>
    <row r="3" spans="1:7" ht="15" x14ac:dyDescent="0.25">
      <c r="G3" s="515" t="s">
        <v>2112</v>
      </c>
    </row>
    <row r="4" spans="1:7" ht="15" customHeight="1" x14ac:dyDescent="0.25">
      <c r="A4" s="482" t="s">
        <v>2405</v>
      </c>
    </row>
    <row r="5" spans="1:7" ht="15" customHeight="1" x14ac:dyDescent="0.25">
      <c r="A5" s="549" t="s">
        <v>2510</v>
      </c>
    </row>
    <row r="6" spans="1:7" ht="17.100000000000001" customHeight="1" x14ac:dyDescent="0.25"/>
    <row r="7" spans="1:7" ht="12.95" customHeight="1" x14ac:dyDescent="0.25">
      <c r="A7" s="1100" t="s">
        <v>1788</v>
      </c>
      <c r="B7" s="1107" t="s">
        <v>1690</v>
      </c>
      <c r="C7" s="1108"/>
      <c r="D7" s="1108"/>
      <c r="E7" s="1108"/>
      <c r="F7" s="1109"/>
      <c r="G7" s="1100" t="s">
        <v>2113</v>
      </c>
    </row>
    <row r="8" spans="1:7" ht="36" customHeight="1" x14ac:dyDescent="0.25">
      <c r="A8" s="1101"/>
      <c r="B8" s="777" t="s">
        <v>2114</v>
      </c>
      <c r="C8" s="777" t="s">
        <v>2115</v>
      </c>
      <c r="D8" s="777" t="s">
        <v>52</v>
      </c>
      <c r="E8" s="777" t="s">
        <v>53</v>
      </c>
      <c r="F8" s="777" t="s">
        <v>1694</v>
      </c>
      <c r="G8" s="1101"/>
    </row>
    <row r="9" spans="1:7" ht="16.5" customHeight="1" x14ac:dyDescent="0.25">
      <c r="A9" s="582" t="s">
        <v>2116</v>
      </c>
      <c r="B9" s="646">
        <f t="shared" ref="B9:G9" si="0">+B10+B18+B28+B38+B48+B58+B62+B71+B75</f>
        <v>6594219</v>
      </c>
      <c r="C9" s="646">
        <f t="shared" si="0"/>
        <v>0</v>
      </c>
      <c r="D9" s="646">
        <f t="shared" si="0"/>
        <v>6594219</v>
      </c>
      <c r="E9" s="646">
        <f t="shared" si="0"/>
        <v>6071841.04</v>
      </c>
      <c r="F9" s="646">
        <f t="shared" si="0"/>
        <v>6071841.04</v>
      </c>
      <c r="G9" s="646">
        <f t="shared" si="0"/>
        <v>522377.9599999999</v>
      </c>
    </row>
    <row r="10" spans="1:7" ht="16.5" customHeight="1" x14ac:dyDescent="0.25">
      <c r="A10" s="486" t="s">
        <v>2117</v>
      </c>
      <c r="B10" s="550">
        <f t="shared" ref="B10:G10" si="1">SUM(B11:B17)</f>
        <v>1552062</v>
      </c>
      <c r="C10" s="550">
        <f t="shared" si="1"/>
        <v>-179895.76</v>
      </c>
      <c r="D10" s="550">
        <f t="shared" si="1"/>
        <v>1372166.24</v>
      </c>
      <c r="E10" s="550">
        <f t="shared" si="1"/>
        <v>1105144.95</v>
      </c>
      <c r="F10" s="550">
        <f t="shared" si="1"/>
        <v>1105144.95</v>
      </c>
      <c r="G10" s="550">
        <f t="shared" si="1"/>
        <v>267021.29000000004</v>
      </c>
    </row>
    <row r="11" spans="1:7" ht="16.5" customHeight="1" x14ac:dyDescent="0.25">
      <c r="A11" s="551" t="s">
        <v>2118</v>
      </c>
      <c r="B11" s="552">
        <f>'OP9'!C13</f>
        <v>679992</v>
      </c>
      <c r="C11" s="552">
        <f>+'OP9'!D13</f>
        <v>-54600</v>
      </c>
      <c r="D11" s="552">
        <f>+B11+C11</f>
        <v>625392</v>
      </c>
      <c r="E11" s="552">
        <f>'OP9'!F13</f>
        <v>501165.8</v>
      </c>
      <c r="F11" s="552">
        <f>E11</f>
        <v>501165.8</v>
      </c>
      <c r="G11" s="552">
        <f>+D11-F11</f>
        <v>124226.20000000001</v>
      </c>
    </row>
    <row r="12" spans="1:7" ht="16.5" customHeight="1" x14ac:dyDescent="0.25">
      <c r="A12" s="551" t="s">
        <v>2119</v>
      </c>
      <c r="B12" s="552">
        <f>'OP9'!C14</f>
        <v>603999</v>
      </c>
      <c r="C12" s="552">
        <f>+'OP9'!D14</f>
        <v>-138500</v>
      </c>
      <c r="D12" s="552">
        <f t="shared" ref="D12:D17" si="2">+B12+C12</f>
        <v>465499</v>
      </c>
      <c r="E12" s="552">
        <f>'OP9'!F14</f>
        <v>465398.61</v>
      </c>
      <c r="F12" s="552">
        <f t="shared" ref="F12:F27" si="3">E12</f>
        <v>465398.61</v>
      </c>
      <c r="G12" s="552">
        <f t="shared" ref="G12:G17" si="4">+D12-F12</f>
        <v>100.39000000001397</v>
      </c>
    </row>
    <row r="13" spans="1:7" ht="16.5" customHeight="1" x14ac:dyDescent="0.25">
      <c r="A13" s="551" t="s">
        <v>2120</v>
      </c>
      <c r="B13" s="552">
        <f>'OP9'!C15</f>
        <v>102471</v>
      </c>
      <c r="C13" s="552">
        <f>+'OP9'!D15</f>
        <v>-6000</v>
      </c>
      <c r="D13" s="552">
        <f t="shared" si="2"/>
        <v>96471</v>
      </c>
      <c r="E13" s="552">
        <f>'OP9'!F15</f>
        <v>61029.95</v>
      </c>
      <c r="F13" s="552">
        <f t="shared" si="3"/>
        <v>61029.95</v>
      </c>
      <c r="G13" s="552">
        <f t="shared" si="4"/>
        <v>35441.050000000003</v>
      </c>
    </row>
    <row r="14" spans="1:7" ht="16.5" customHeight="1" x14ac:dyDescent="0.25">
      <c r="A14" s="551" t="s">
        <v>2121</v>
      </c>
      <c r="B14" s="552">
        <f>'OP9'!C16</f>
        <v>115596</v>
      </c>
      <c r="C14" s="552">
        <f>+'OP9'!D16</f>
        <v>-57790</v>
      </c>
      <c r="D14" s="552">
        <f t="shared" si="2"/>
        <v>57806</v>
      </c>
      <c r="E14" s="552">
        <f>'OP9'!F16</f>
        <v>0</v>
      </c>
      <c r="F14" s="552">
        <f t="shared" si="3"/>
        <v>0</v>
      </c>
      <c r="G14" s="552">
        <f t="shared" si="4"/>
        <v>57806</v>
      </c>
    </row>
    <row r="15" spans="1:7" ht="16.5" customHeight="1" x14ac:dyDescent="0.25">
      <c r="A15" s="551" t="s">
        <v>2122</v>
      </c>
      <c r="B15" s="552">
        <f>'OP9'!C17</f>
        <v>50004</v>
      </c>
      <c r="C15" s="552">
        <f>+'OP9'!D17</f>
        <v>76994.240000000005</v>
      </c>
      <c r="D15" s="552">
        <f t="shared" si="2"/>
        <v>126998.24</v>
      </c>
      <c r="E15" s="552">
        <f>'OP9'!F17</f>
        <v>77550.59</v>
      </c>
      <c r="F15" s="552">
        <f t="shared" si="3"/>
        <v>77550.59</v>
      </c>
      <c r="G15" s="552">
        <f t="shared" si="4"/>
        <v>49447.650000000009</v>
      </c>
    </row>
    <row r="16" spans="1:7" ht="16.5" customHeight="1" x14ac:dyDescent="0.25">
      <c r="A16" s="553" t="s">
        <v>2123</v>
      </c>
      <c r="B16" s="552">
        <f>'OP9'!C18</f>
        <v>0</v>
      </c>
      <c r="C16" s="552">
        <f>+'OP9'!D18</f>
        <v>0</v>
      </c>
      <c r="D16" s="552">
        <f t="shared" si="2"/>
        <v>0</v>
      </c>
      <c r="E16" s="552">
        <f>'OP9'!F18</f>
        <v>0</v>
      </c>
      <c r="F16" s="552">
        <f t="shared" si="3"/>
        <v>0</v>
      </c>
      <c r="G16" s="552">
        <f t="shared" si="4"/>
        <v>0</v>
      </c>
    </row>
    <row r="17" spans="1:7" ht="16.5" customHeight="1" x14ac:dyDescent="0.25">
      <c r="A17" s="551" t="s">
        <v>2124</v>
      </c>
      <c r="B17" s="552">
        <f>'OP9'!C19</f>
        <v>0</v>
      </c>
      <c r="C17" s="552">
        <f>+'OP9'!D19</f>
        <v>0</v>
      </c>
      <c r="D17" s="552">
        <f t="shared" si="2"/>
        <v>0</v>
      </c>
      <c r="E17" s="552">
        <f>'OP9'!F19</f>
        <v>0</v>
      </c>
      <c r="F17" s="552">
        <f t="shared" si="3"/>
        <v>0</v>
      </c>
      <c r="G17" s="552">
        <f t="shared" si="4"/>
        <v>0</v>
      </c>
    </row>
    <row r="18" spans="1:7" ht="38.25" customHeight="1" x14ac:dyDescent="0.25">
      <c r="A18" s="486" t="s">
        <v>2125</v>
      </c>
      <c r="B18" s="550">
        <f>SUM(B19:B27)</f>
        <v>542883</v>
      </c>
      <c r="C18" s="550">
        <f>SUM(C19:C27)</f>
        <v>-175300</v>
      </c>
      <c r="D18" s="550">
        <f>+B18+C18</f>
        <v>367583</v>
      </c>
      <c r="E18" s="550">
        <f>SUM(E19:E27)</f>
        <v>299965.67</v>
      </c>
      <c r="F18" s="550">
        <f>SUM(F19:F27)</f>
        <v>299965.67</v>
      </c>
      <c r="G18" s="550">
        <f>SUM(G19:G27)</f>
        <v>67617.33</v>
      </c>
    </row>
    <row r="19" spans="1:7" ht="21" customHeight="1" x14ac:dyDescent="0.25">
      <c r="A19" s="551" t="s">
        <v>2126</v>
      </c>
      <c r="B19" s="552">
        <f>'OP9'!C22</f>
        <v>63633</v>
      </c>
      <c r="C19" s="552">
        <f>+'OP9'!D22</f>
        <v>-31600</v>
      </c>
      <c r="D19" s="552">
        <f>+B19+C19</f>
        <v>32033</v>
      </c>
      <c r="E19" s="552">
        <f>'OP9'!F22</f>
        <v>19909.03</v>
      </c>
      <c r="F19" s="552">
        <f t="shared" si="3"/>
        <v>19909.03</v>
      </c>
      <c r="G19" s="552">
        <f>+D19-F19</f>
        <v>12123.970000000001</v>
      </c>
    </row>
    <row r="20" spans="1:7" ht="16.5" customHeight="1" x14ac:dyDescent="0.25">
      <c r="A20" s="551" t="s">
        <v>2127</v>
      </c>
      <c r="B20" s="552">
        <f>'OP9'!C23</f>
        <v>60000</v>
      </c>
      <c r="C20" s="552">
        <f>+'OP9'!D23</f>
        <v>141571</v>
      </c>
      <c r="D20" s="552">
        <f t="shared" ref="D20:D27" si="5">+B20+C20</f>
        <v>201571</v>
      </c>
      <c r="E20" s="552">
        <f>'OP9'!F23</f>
        <v>193428.6</v>
      </c>
      <c r="F20" s="552">
        <f t="shared" si="3"/>
        <v>193428.6</v>
      </c>
      <c r="G20" s="552">
        <f t="shared" ref="G20:G27" si="6">+D20-F20</f>
        <v>8142.3999999999942</v>
      </c>
    </row>
    <row r="21" spans="1:7" ht="16.5" customHeight="1" x14ac:dyDescent="0.25">
      <c r="A21" s="551" t="s">
        <v>2128</v>
      </c>
      <c r="B21" s="552">
        <f>'OP9'!C24</f>
        <v>0</v>
      </c>
      <c r="C21" s="552">
        <f>+'OP9'!D24</f>
        <v>0</v>
      </c>
      <c r="D21" s="552">
        <f t="shared" si="5"/>
        <v>0</v>
      </c>
      <c r="E21" s="552">
        <f>'OP9'!F24</f>
        <v>0</v>
      </c>
      <c r="F21" s="552">
        <f t="shared" si="3"/>
        <v>0</v>
      </c>
      <c r="G21" s="552">
        <f t="shared" si="6"/>
        <v>0</v>
      </c>
    </row>
    <row r="22" spans="1:7" ht="16.5" customHeight="1" x14ac:dyDescent="0.25">
      <c r="A22" s="551" t="s">
        <v>2129</v>
      </c>
      <c r="B22" s="552">
        <f>'OP9'!C25</f>
        <v>60000</v>
      </c>
      <c r="C22" s="552">
        <f>+'OP9'!D25</f>
        <v>-39371</v>
      </c>
      <c r="D22" s="552">
        <f t="shared" si="5"/>
        <v>20629</v>
      </c>
      <c r="E22" s="552">
        <f>'OP9'!F25</f>
        <v>5572.09</v>
      </c>
      <c r="F22" s="552">
        <f t="shared" si="3"/>
        <v>5572.09</v>
      </c>
      <c r="G22" s="552">
        <f t="shared" si="6"/>
        <v>15056.91</v>
      </c>
    </row>
    <row r="23" spans="1:7" ht="16.5" customHeight="1" x14ac:dyDescent="0.25">
      <c r="A23" s="553" t="s">
        <v>2130</v>
      </c>
      <c r="B23" s="552">
        <f>'OP9'!C26</f>
        <v>0</v>
      </c>
      <c r="C23" s="552">
        <f>+'OP9'!D26</f>
        <v>0</v>
      </c>
      <c r="D23" s="552">
        <f t="shared" si="5"/>
        <v>0</v>
      </c>
      <c r="E23" s="552">
        <f>'OP9'!F26</f>
        <v>0</v>
      </c>
      <c r="F23" s="552">
        <f t="shared" si="3"/>
        <v>0</v>
      </c>
      <c r="G23" s="552">
        <f t="shared" si="6"/>
        <v>0</v>
      </c>
    </row>
    <row r="24" spans="1:7" ht="16.5" customHeight="1" x14ac:dyDescent="0.25">
      <c r="A24" s="551" t="s">
        <v>2131</v>
      </c>
      <c r="B24" s="552">
        <f>'OP9'!C27</f>
        <v>30003</v>
      </c>
      <c r="C24" s="552">
        <f>+'OP9'!D27</f>
        <v>57100</v>
      </c>
      <c r="D24" s="552">
        <f t="shared" si="5"/>
        <v>87103</v>
      </c>
      <c r="E24" s="552">
        <f>'OP9'!F27</f>
        <v>66150</v>
      </c>
      <c r="F24" s="552">
        <f t="shared" si="3"/>
        <v>66150</v>
      </c>
      <c r="G24" s="552">
        <f t="shared" si="6"/>
        <v>20953</v>
      </c>
    </row>
    <row r="25" spans="1:7" ht="16.5" customHeight="1" x14ac:dyDescent="0.25">
      <c r="A25" s="553" t="s">
        <v>2132</v>
      </c>
      <c r="B25" s="552">
        <f>'OP9'!C28</f>
        <v>279999</v>
      </c>
      <c r="C25" s="552">
        <f>+'OP9'!D28</f>
        <v>-266000</v>
      </c>
      <c r="D25" s="552">
        <f t="shared" si="5"/>
        <v>13999</v>
      </c>
      <c r="E25" s="552">
        <f>'OP9'!F28</f>
        <v>5800</v>
      </c>
      <c r="F25" s="552">
        <f t="shared" si="3"/>
        <v>5800</v>
      </c>
      <c r="G25" s="552">
        <f t="shared" si="6"/>
        <v>8199</v>
      </c>
    </row>
    <row r="26" spans="1:7" ht="16.5" customHeight="1" x14ac:dyDescent="0.25">
      <c r="A26" s="551" t="s">
        <v>2133</v>
      </c>
      <c r="B26" s="552">
        <f>'OP9'!C29</f>
        <v>0</v>
      </c>
      <c r="C26" s="552">
        <f>+'OP9'!D29</f>
        <v>0</v>
      </c>
      <c r="D26" s="552">
        <f t="shared" si="5"/>
        <v>0</v>
      </c>
      <c r="E26" s="552">
        <f>'OP9'!F29</f>
        <v>0</v>
      </c>
      <c r="F26" s="552">
        <f t="shared" si="3"/>
        <v>0</v>
      </c>
      <c r="G26" s="552">
        <f t="shared" si="6"/>
        <v>0</v>
      </c>
    </row>
    <row r="27" spans="1:7" ht="16.5" customHeight="1" x14ac:dyDescent="0.25">
      <c r="A27" s="551" t="s">
        <v>2134</v>
      </c>
      <c r="B27" s="552">
        <f>'OP9'!C30</f>
        <v>49248</v>
      </c>
      <c r="C27" s="552">
        <f>+'OP9'!D30</f>
        <v>-37000</v>
      </c>
      <c r="D27" s="552">
        <f t="shared" si="5"/>
        <v>12248</v>
      </c>
      <c r="E27" s="552">
        <f>'OP9'!F30</f>
        <v>9105.9500000000007</v>
      </c>
      <c r="F27" s="552">
        <f t="shared" si="3"/>
        <v>9105.9500000000007</v>
      </c>
      <c r="G27" s="552">
        <f t="shared" si="6"/>
        <v>3142.0499999999993</v>
      </c>
    </row>
    <row r="28" spans="1:7" ht="16.5" customHeight="1" x14ac:dyDescent="0.25">
      <c r="A28" s="486" t="s">
        <v>2135</v>
      </c>
      <c r="B28" s="550">
        <f>SUM(B29:B37)</f>
        <v>4403274</v>
      </c>
      <c r="C28" s="550">
        <f>SUM(C29:C37)</f>
        <v>402195.76</v>
      </c>
      <c r="D28" s="550">
        <f>+B28+C28</f>
        <v>4805469.76</v>
      </c>
      <c r="E28" s="550">
        <f>SUM(E29:E37)</f>
        <v>4666730.42</v>
      </c>
      <c r="F28" s="550">
        <f>SUM(F29:F37)</f>
        <v>4666730.42</v>
      </c>
      <c r="G28" s="550">
        <f>+D28-F28</f>
        <v>138739.33999999985</v>
      </c>
    </row>
    <row r="29" spans="1:7" ht="16.5" customHeight="1" x14ac:dyDescent="0.25">
      <c r="A29" s="551" t="s">
        <v>2136</v>
      </c>
      <c r="B29" s="552">
        <f>'OP9'!C33</f>
        <v>19678</v>
      </c>
      <c r="C29" s="552">
        <f>+'OP9'!D33</f>
        <v>-5480</v>
      </c>
      <c r="D29" s="552">
        <f t="shared" ref="D29:D57" si="7">+B29+C29</f>
        <v>14198</v>
      </c>
      <c r="E29" s="552">
        <f>'OP9'!F33</f>
        <v>4884.3599999999997</v>
      </c>
      <c r="F29" s="552">
        <f t="shared" ref="F29:F61" si="8">E29</f>
        <v>4884.3599999999997</v>
      </c>
      <c r="G29" s="552">
        <f>+D29-F29</f>
        <v>9313.64</v>
      </c>
    </row>
    <row r="30" spans="1:7" ht="16.5" customHeight="1" x14ac:dyDescent="0.25">
      <c r="A30" s="551" t="s">
        <v>2137</v>
      </c>
      <c r="B30" s="552">
        <f>'OP9'!C34</f>
        <v>88203</v>
      </c>
      <c r="C30" s="552">
        <f>+'OP9'!D34</f>
        <v>34800</v>
      </c>
      <c r="D30" s="552">
        <f t="shared" ref="D30:D37" si="9">+B30+C30</f>
        <v>123003</v>
      </c>
      <c r="E30" s="552">
        <f>'OP9'!F34</f>
        <v>117125.56</v>
      </c>
      <c r="F30" s="552">
        <f t="shared" ref="F30:F37" si="10">E30</f>
        <v>117125.56</v>
      </c>
      <c r="G30" s="552">
        <f t="shared" ref="G30:G37" si="11">+D30-F30</f>
        <v>5877.4400000000023</v>
      </c>
    </row>
    <row r="31" spans="1:7" ht="16.5" customHeight="1" x14ac:dyDescent="0.25">
      <c r="A31" s="551" t="s">
        <v>2138</v>
      </c>
      <c r="B31" s="552">
        <f>'OP9'!C35</f>
        <v>142803</v>
      </c>
      <c r="C31" s="552">
        <f>+'OP9'!D35</f>
        <v>-25579.88</v>
      </c>
      <c r="D31" s="552">
        <f t="shared" si="9"/>
        <v>117223.12</v>
      </c>
      <c r="E31" s="552">
        <f>'OP9'!F35</f>
        <v>105920.12</v>
      </c>
      <c r="F31" s="552">
        <f t="shared" si="10"/>
        <v>105920.12</v>
      </c>
      <c r="G31" s="552">
        <f t="shared" si="11"/>
        <v>11303</v>
      </c>
    </row>
    <row r="32" spans="1:7" ht="16.5" customHeight="1" x14ac:dyDescent="0.25">
      <c r="A32" s="551" t="s">
        <v>2139</v>
      </c>
      <c r="B32" s="552">
        <f>'OP9'!C36</f>
        <v>3000</v>
      </c>
      <c r="C32" s="552">
        <f>+'OP9'!D36</f>
        <v>11585.64</v>
      </c>
      <c r="D32" s="552">
        <f t="shared" si="9"/>
        <v>14585.64</v>
      </c>
      <c r="E32" s="552">
        <f>'OP9'!F36</f>
        <v>12957.44</v>
      </c>
      <c r="F32" s="552">
        <f t="shared" si="10"/>
        <v>12957.44</v>
      </c>
      <c r="G32" s="552">
        <f t="shared" si="11"/>
        <v>1628.1999999999989</v>
      </c>
    </row>
    <row r="33" spans="1:7" ht="16.5" customHeight="1" x14ac:dyDescent="0.25">
      <c r="A33" s="551" t="s">
        <v>2140</v>
      </c>
      <c r="B33" s="552">
        <f>'OP9'!C37</f>
        <v>215007</v>
      </c>
      <c r="C33" s="552">
        <f>+'OP9'!D37</f>
        <v>-62990</v>
      </c>
      <c r="D33" s="552">
        <f t="shared" si="9"/>
        <v>152017</v>
      </c>
      <c r="E33" s="552">
        <f>'OP9'!F37</f>
        <v>142112.54999999999</v>
      </c>
      <c r="F33" s="552">
        <f t="shared" si="10"/>
        <v>142112.54999999999</v>
      </c>
      <c r="G33" s="552">
        <f t="shared" si="11"/>
        <v>9904.4500000000116</v>
      </c>
    </row>
    <row r="34" spans="1:7" ht="16.5" customHeight="1" x14ac:dyDescent="0.25">
      <c r="A34" s="551" t="s">
        <v>2141</v>
      </c>
      <c r="B34" s="552">
        <f>'OP9'!C38</f>
        <v>349995</v>
      </c>
      <c r="C34" s="552">
        <f>+'OP9'!D38</f>
        <v>-279000</v>
      </c>
      <c r="D34" s="552">
        <f t="shared" si="9"/>
        <v>70995</v>
      </c>
      <c r="E34" s="552">
        <f>'OP9'!F38</f>
        <v>59999.99</v>
      </c>
      <c r="F34" s="552">
        <f t="shared" si="10"/>
        <v>59999.99</v>
      </c>
      <c r="G34" s="552">
        <f t="shared" si="11"/>
        <v>10995.010000000002</v>
      </c>
    </row>
    <row r="35" spans="1:7" ht="16.5" customHeight="1" x14ac:dyDescent="0.25">
      <c r="A35" s="551" t="s">
        <v>2142</v>
      </c>
      <c r="B35" s="552">
        <f>'OP9'!C39</f>
        <v>15003</v>
      </c>
      <c r="C35" s="552">
        <f>+'OP9'!D39</f>
        <v>-3000</v>
      </c>
      <c r="D35" s="552">
        <f t="shared" si="9"/>
        <v>12003</v>
      </c>
      <c r="E35" s="552">
        <f>'OP9'!F39</f>
        <v>7781.79</v>
      </c>
      <c r="F35" s="552">
        <f t="shared" si="10"/>
        <v>7781.79</v>
      </c>
      <c r="G35" s="552">
        <f t="shared" si="11"/>
        <v>4221.21</v>
      </c>
    </row>
    <row r="36" spans="1:7" ht="16.5" customHeight="1" x14ac:dyDescent="0.25">
      <c r="A36" s="551" t="s">
        <v>2143</v>
      </c>
      <c r="B36" s="552">
        <f>'OP9'!C40</f>
        <v>3554585</v>
      </c>
      <c r="C36" s="552">
        <f>+'OP9'!D40</f>
        <v>725860</v>
      </c>
      <c r="D36" s="552">
        <f t="shared" si="9"/>
        <v>4280445</v>
      </c>
      <c r="E36" s="552">
        <f>'OP9'!F40</f>
        <v>4200461.6100000003</v>
      </c>
      <c r="F36" s="552">
        <f t="shared" si="10"/>
        <v>4200461.6100000003</v>
      </c>
      <c r="G36" s="552">
        <f t="shared" si="11"/>
        <v>79983.389999999665</v>
      </c>
    </row>
    <row r="37" spans="1:7" ht="16.5" customHeight="1" x14ac:dyDescent="0.25">
      <c r="A37" s="551" t="s">
        <v>2144</v>
      </c>
      <c r="B37" s="552">
        <f>'OP9'!C41</f>
        <v>15000</v>
      </c>
      <c r="C37" s="552">
        <f>+'OP9'!D41</f>
        <v>6000</v>
      </c>
      <c r="D37" s="552">
        <f t="shared" si="9"/>
        <v>21000</v>
      </c>
      <c r="E37" s="552">
        <f>'OP9'!F41</f>
        <v>15487</v>
      </c>
      <c r="F37" s="552">
        <f t="shared" si="10"/>
        <v>15487</v>
      </c>
      <c r="G37" s="552">
        <f t="shared" si="11"/>
        <v>5513</v>
      </c>
    </row>
    <row r="38" spans="1:7" ht="28.5" customHeight="1" x14ac:dyDescent="0.25">
      <c r="A38" s="486" t="s">
        <v>2145</v>
      </c>
      <c r="B38" s="554">
        <f>SUM(B39:B47)</f>
        <v>0</v>
      </c>
      <c r="C38" s="554">
        <f>SUM(C39:C47)</f>
        <v>0</v>
      </c>
      <c r="D38" s="554">
        <f>+B38+C38</f>
        <v>0</v>
      </c>
      <c r="E38" s="554">
        <f>SUM(E39:E47)</f>
        <v>0</v>
      </c>
      <c r="F38" s="554">
        <f>SUM(F39:F47)</f>
        <v>0</v>
      </c>
      <c r="G38" s="554">
        <f>+D38-F38</f>
        <v>0</v>
      </c>
    </row>
    <row r="39" spans="1:7" ht="16.5" customHeight="1" x14ac:dyDescent="0.25">
      <c r="A39" s="551" t="s">
        <v>2146</v>
      </c>
      <c r="B39" s="552"/>
      <c r="C39" s="552"/>
      <c r="D39" s="552">
        <f t="shared" si="7"/>
        <v>0</v>
      </c>
      <c r="E39" s="552"/>
      <c r="F39" s="552">
        <f t="shared" si="8"/>
        <v>0</v>
      </c>
      <c r="G39" s="552">
        <f>+D39-F39</f>
        <v>0</v>
      </c>
    </row>
    <row r="40" spans="1:7" ht="16.5" customHeight="1" x14ac:dyDescent="0.25">
      <c r="A40" s="553" t="s">
        <v>2147</v>
      </c>
      <c r="B40" s="552"/>
      <c r="C40" s="552"/>
      <c r="D40" s="552">
        <f t="shared" si="7"/>
        <v>0</v>
      </c>
      <c r="E40" s="552"/>
      <c r="F40" s="552">
        <f t="shared" si="8"/>
        <v>0</v>
      </c>
      <c r="G40" s="552">
        <f t="shared" ref="G40:G47" si="12">+D40-F40</f>
        <v>0</v>
      </c>
    </row>
    <row r="41" spans="1:7" ht="16.5" customHeight="1" x14ac:dyDescent="0.25">
      <c r="A41" s="551" t="s">
        <v>2148</v>
      </c>
      <c r="B41" s="552"/>
      <c r="C41" s="552"/>
      <c r="D41" s="552">
        <f t="shared" si="7"/>
        <v>0</v>
      </c>
      <c r="E41" s="552"/>
      <c r="F41" s="552">
        <f t="shared" si="8"/>
        <v>0</v>
      </c>
      <c r="G41" s="552">
        <f t="shared" si="12"/>
        <v>0</v>
      </c>
    </row>
    <row r="42" spans="1:7" ht="16.5" customHeight="1" x14ac:dyDescent="0.25">
      <c r="A42" s="551" t="s">
        <v>2149</v>
      </c>
      <c r="B42" s="552"/>
      <c r="C42" s="552"/>
      <c r="D42" s="552">
        <f t="shared" si="7"/>
        <v>0</v>
      </c>
      <c r="E42" s="552"/>
      <c r="F42" s="552">
        <f t="shared" si="8"/>
        <v>0</v>
      </c>
      <c r="G42" s="552">
        <f t="shared" si="12"/>
        <v>0</v>
      </c>
    </row>
    <row r="43" spans="1:7" ht="16.5" customHeight="1" x14ac:dyDescent="0.25">
      <c r="A43" s="551" t="s">
        <v>2150</v>
      </c>
      <c r="B43" s="552"/>
      <c r="C43" s="552"/>
      <c r="D43" s="552">
        <f t="shared" si="7"/>
        <v>0</v>
      </c>
      <c r="E43" s="552"/>
      <c r="F43" s="552">
        <f t="shared" si="8"/>
        <v>0</v>
      </c>
      <c r="G43" s="552">
        <f t="shared" si="12"/>
        <v>0</v>
      </c>
    </row>
    <row r="44" spans="1:7" ht="16.5" customHeight="1" x14ac:dyDescent="0.25">
      <c r="A44" s="553" t="s">
        <v>2151</v>
      </c>
      <c r="B44" s="552"/>
      <c r="C44" s="552"/>
      <c r="D44" s="552">
        <f t="shared" si="7"/>
        <v>0</v>
      </c>
      <c r="E44" s="552"/>
      <c r="F44" s="552">
        <f t="shared" si="8"/>
        <v>0</v>
      </c>
      <c r="G44" s="552">
        <f t="shared" si="12"/>
        <v>0</v>
      </c>
    </row>
    <row r="45" spans="1:7" ht="16.5" customHeight="1" x14ac:dyDescent="0.25">
      <c r="A45" s="553" t="s">
        <v>2152</v>
      </c>
      <c r="B45" s="552"/>
      <c r="C45" s="552"/>
      <c r="D45" s="552">
        <f t="shared" si="7"/>
        <v>0</v>
      </c>
      <c r="E45" s="552"/>
      <c r="F45" s="552">
        <f t="shared" si="8"/>
        <v>0</v>
      </c>
      <c r="G45" s="552">
        <f t="shared" si="12"/>
        <v>0</v>
      </c>
    </row>
    <row r="46" spans="1:7" ht="16.5" customHeight="1" x14ac:dyDescent="0.25">
      <c r="A46" s="551" t="s">
        <v>2153</v>
      </c>
      <c r="B46" s="552"/>
      <c r="C46" s="552"/>
      <c r="D46" s="552">
        <f t="shared" si="7"/>
        <v>0</v>
      </c>
      <c r="E46" s="552"/>
      <c r="F46" s="552">
        <f t="shared" si="8"/>
        <v>0</v>
      </c>
      <c r="G46" s="552">
        <f t="shared" si="12"/>
        <v>0</v>
      </c>
    </row>
    <row r="47" spans="1:7" ht="16.5" customHeight="1" x14ac:dyDescent="0.25">
      <c r="A47" s="553" t="s">
        <v>2154</v>
      </c>
      <c r="B47" s="552"/>
      <c r="C47" s="552"/>
      <c r="D47" s="552">
        <f t="shared" si="7"/>
        <v>0</v>
      </c>
      <c r="E47" s="552"/>
      <c r="F47" s="552">
        <f t="shared" si="8"/>
        <v>0</v>
      </c>
      <c r="G47" s="552">
        <f t="shared" si="12"/>
        <v>0</v>
      </c>
    </row>
    <row r="48" spans="1:7" ht="36" customHeight="1" x14ac:dyDescent="0.25">
      <c r="A48" s="486" t="s">
        <v>2155</v>
      </c>
      <c r="B48" s="554">
        <f>SUM(B49:B57)</f>
        <v>96000</v>
      </c>
      <c r="C48" s="554">
        <f>SUM(C49:C57)</f>
        <v>-47000</v>
      </c>
      <c r="D48" s="554">
        <f>+B48+C48</f>
        <v>49000</v>
      </c>
      <c r="E48" s="554">
        <f>SUM(E49:E57)</f>
        <v>0</v>
      </c>
      <c r="F48" s="554">
        <f>SUM(F49:F57)</f>
        <v>0</v>
      </c>
      <c r="G48" s="554">
        <f>+D48-F48</f>
        <v>49000</v>
      </c>
    </row>
    <row r="49" spans="1:7" ht="16.5" customHeight="1" x14ac:dyDescent="0.25">
      <c r="A49" s="551" t="s">
        <v>2156</v>
      </c>
      <c r="B49" s="552">
        <f>+'OP9'!C55</f>
        <v>12000</v>
      </c>
      <c r="C49" s="552">
        <f>+'OP9'!D55</f>
        <v>-6000</v>
      </c>
      <c r="D49" s="552">
        <f t="shared" si="7"/>
        <v>6000</v>
      </c>
      <c r="E49" s="552">
        <v>0</v>
      </c>
      <c r="F49" s="552">
        <f t="shared" si="8"/>
        <v>0</v>
      </c>
      <c r="G49" s="552">
        <f>+D49-E49</f>
        <v>6000</v>
      </c>
    </row>
    <row r="50" spans="1:7" ht="16.5" customHeight="1" x14ac:dyDescent="0.25">
      <c r="A50" s="551" t="s">
        <v>2157</v>
      </c>
      <c r="B50" s="552">
        <f>+'OP9'!C56</f>
        <v>57996</v>
      </c>
      <c r="C50" s="552">
        <f>+'OP9'!D56</f>
        <v>-28000</v>
      </c>
      <c r="D50" s="552">
        <f t="shared" si="7"/>
        <v>29996</v>
      </c>
      <c r="E50" s="552">
        <v>0</v>
      </c>
      <c r="F50" s="552">
        <f t="shared" si="8"/>
        <v>0</v>
      </c>
      <c r="G50" s="552">
        <f t="shared" ref="G50:G113" si="13">+D50-F50</f>
        <v>29996</v>
      </c>
    </row>
    <row r="51" spans="1:7" ht="16.5" customHeight="1" x14ac:dyDescent="0.25">
      <c r="A51" s="553" t="s">
        <v>2158</v>
      </c>
      <c r="B51" s="552">
        <f>+'OP9'!C57</f>
        <v>0</v>
      </c>
      <c r="C51" s="552">
        <f>+'OP9'!D57</f>
        <v>0</v>
      </c>
      <c r="D51" s="552">
        <f t="shared" si="7"/>
        <v>0</v>
      </c>
      <c r="E51" s="552">
        <v>0</v>
      </c>
      <c r="F51" s="552">
        <f t="shared" si="8"/>
        <v>0</v>
      </c>
      <c r="G51" s="552">
        <f t="shared" si="13"/>
        <v>0</v>
      </c>
    </row>
    <row r="52" spans="1:7" ht="16.5" customHeight="1" x14ac:dyDescent="0.25">
      <c r="A52" s="551" t="s">
        <v>2159</v>
      </c>
      <c r="B52" s="552">
        <f>+'OP9'!C58</f>
        <v>26004</v>
      </c>
      <c r="C52" s="552">
        <f>+'OP9'!D58</f>
        <v>-13000</v>
      </c>
      <c r="D52" s="552">
        <f t="shared" si="7"/>
        <v>13004</v>
      </c>
      <c r="E52" s="552">
        <v>0</v>
      </c>
      <c r="F52" s="552">
        <f t="shared" si="8"/>
        <v>0</v>
      </c>
      <c r="G52" s="552">
        <f t="shared" si="13"/>
        <v>13004</v>
      </c>
    </row>
    <row r="53" spans="1:7" ht="16.5" customHeight="1" x14ac:dyDescent="0.25">
      <c r="A53" s="551" t="s">
        <v>2160</v>
      </c>
      <c r="B53" s="552">
        <f>+'OP9'!C59</f>
        <v>0</v>
      </c>
      <c r="C53" s="552">
        <f>+'OP9'!D59</f>
        <v>0</v>
      </c>
      <c r="D53" s="552">
        <f t="shared" si="7"/>
        <v>0</v>
      </c>
      <c r="E53" s="552">
        <v>0</v>
      </c>
      <c r="F53" s="552">
        <f t="shared" si="8"/>
        <v>0</v>
      </c>
      <c r="G53" s="552">
        <f t="shared" si="13"/>
        <v>0</v>
      </c>
    </row>
    <row r="54" spans="1:7" ht="16.5" customHeight="1" x14ac:dyDescent="0.25">
      <c r="A54" s="551" t="s">
        <v>2161</v>
      </c>
      <c r="B54" s="552">
        <f>+'OP9'!C60</f>
        <v>0</v>
      </c>
      <c r="C54" s="552">
        <f>+'OP9'!D60</f>
        <v>0</v>
      </c>
      <c r="D54" s="552">
        <f t="shared" si="7"/>
        <v>0</v>
      </c>
      <c r="E54" s="552">
        <v>0</v>
      </c>
      <c r="F54" s="552">
        <f t="shared" si="8"/>
        <v>0</v>
      </c>
      <c r="G54" s="552">
        <f t="shared" si="13"/>
        <v>0</v>
      </c>
    </row>
    <row r="55" spans="1:7" ht="16.5" customHeight="1" x14ac:dyDescent="0.25">
      <c r="A55" s="551" t="s">
        <v>2162</v>
      </c>
      <c r="B55" s="552">
        <f>+'OP9'!C61</f>
        <v>0</v>
      </c>
      <c r="C55" s="552">
        <f>+'OP9'!D61</f>
        <v>0</v>
      </c>
      <c r="D55" s="552">
        <f t="shared" si="7"/>
        <v>0</v>
      </c>
      <c r="E55" s="552">
        <v>0</v>
      </c>
      <c r="F55" s="552">
        <f t="shared" si="8"/>
        <v>0</v>
      </c>
      <c r="G55" s="552">
        <f t="shared" si="13"/>
        <v>0</v>
      </c>
    </row>
    <row r="56" spans="1:7" ht="16.5" customHeight="1" x14ac:dyDescent="0.25">
      <c r="A56" s="551" t="s">
        <v>2163</v>
      </c>
      <c r="B56" s="552">
        <f>+'OP9'!C62</f>
        <v>0</v>
      </c>
      <c r="C56" s="552">
        <f>+'OP9'!D62</f>
        <v>0</v>
      </c>
      <c r="D56" s="552">
        <f t="shared" si="7"/>
        <v>0</v>
      </c>
      <c r="E56" s="552">
        <v>0</v>
      </c>
      <c r="F56" s="552">
        <f t="shared" si="8"/>
        <v>0</v>
      </c>
      <c r="G56" s="552">
        <f t="shared" si="13"/>
        <v>0</v>
      </c>
    </row>
    <row r="57" spans="1:7" ht="16.5" customHeight="1" x14ac:dyDescent="0.25">
      <c r="A57" s="551" t="s">
        <v>2164</v>
      </c>
      <c r="B57" s="552">
        <f>+'OP9'!C63</f>
        <v>0</v>
      </c>
      <c r="C57" s="552">
        <f>+'OP9'!D63</f>
        <v>0</v>
      </c>
      <c r="D57" s="552">
        <f t="shared" si="7"/>
        <v>0</v>
      </c>
      <c r="E57" s="552">
        <v>0</v>
      </c>
      <c r="F57" s="552">
        <f t="shared" si="8"/>
        <v>0</v>
      </c>
      <c r="G57" s="552">
        <f t="shared" si="13"/>
        <v>0</v>
      </c>
    </row>
    <row r="58" spans="1:7" ht="16.5" customHeight="1" x14ac:dyDescent="0.25">
      <c r="A58" s="486" t="s">
        <v>2165</v>
      </c>
      <c r="B58" s="550">
        <f>SUM(B59:B61)</f>
        <v>0</v>
      </c>
      <c r="C58" s="550">
        <f>SUM(C59:C61)</f>
        <v>0</v>
      </c>
      <c r="D58" s="550">
        <f t="shared" ref="D58:D113" si="14">+B58+C58</f>
        <v>0</v>
      </c>
      <c r="E58" s="550">
        <f>SUM(E59:E61)</f>
        <v>0</v>
      </c>
      <c r="F58" s="550">
        <f>SUM(F59:F61)</f>
        <v>0</v>
      </c>
      <c r="G58" s="550">
        <f t="shared" si="13"/>
        <v>0</v>
      </c>
    </row>
    <row r="59" spans="1:7" ht="16.5" customHeight="1" x14ac:dyDescent="0.25">
      <c r="A59" s="551" t="s">
        <v>2166</v>
      </c>
      <c r="B59" s="552"/>
      <c r="C59" s="552"/>
      <c r="D59" s="552"/>
      <c r="E59" s="552"/>
      <c r="F59" s="552">
        <f t="shared" si="8"/>
        <v>0</v>
      </c>
      <c r="G59" s="552">
        <f t="shared" si="13"/>
        <v>0</v>
      </c>
    </row>
    <row r="60" spans="1:7" ht="16.5" customHeight="1" x14ac:dyDescent="0.25">
      <c r="A60" s="553" t="s">
        <v>2167</v>
      </c>
      <c r="B60" s="552"/>
      <c r="C60" s="552"/>
      <c r="D60" s="552"/>
      <c r="E60" s="552"/>
      <c r="F60" s="552">
        <f t="shared" si="8"/>
        <v>0</v>
      </c>
      <c r="G60" s="552">
        <f t="shared" si="13"/>
        <v>0</v>
      </c>
    </row>
    <row r="61" spans="1:7" ht="16.5" customHeight="1" x14ac:dyDescent="0.25">
      <c r="A61" s="553" t="s">
        <v>2168</v>
      </c>
      <c r="B61" s="552"/>
      <c r="C61" s="552"/>
      <c r="D61" s="552"/>
      <c r="E61" s="552"/>
      <c r="F61" s="552">
        <f t="shared" si="8"/>
        <v>0</v>
      </c>
      <c r="G61" s="552">
        <f t="shared" si="13"/>
        <v>0</v>
      </c>
    </row>
    <row r="62" spans="1:7" ht="31.5" customHeight="1" x14ac:dyDescent="0.25">
      <c r="A62" s="486" t="s">
        <v>2169</v>
      </c>
      <c r="B62" s="554">
        <f>SUM(B63:B70)</f>
        <v>0</v>
      </c>
      <c r="C62" s="554">
        <f>SUM(C63:C70)</f>
        <v>0</v>
      </c>
      <c r="D62" s="554">
        <f t="shared" si="14"/>
        <v>0</v>
      </c>
      <c r="E62" s="554">
        <f>SUM(E63:E70)</f>
        <v>0</v>
      </c>
      <c r="F62" s="554">
        <f>SUM(F63:F70)</f>
        <v>0</v>
      </c>
      <c r="G62" s="554">
        <f t="shared" si="13"/>
        <v>0</v>
      </c>
    </row>
    <row r="63" spans="1:7" ht="16.5" customHeight="1" x14ac:dyDescent="0.25">
      <c r="A63" s="553" t="s">
        <v>2170</v>
      </c>
      <c r="B63" s="552"/>
      <c r="C63" s="552"/>
      <c r="D63" s="552"/>
      <c r="E63" s="552"/>
      <c r="F63" s="552"/>
      <c r="G63" s="552">
        <f t="shared" si="13"/>
        <v>0</v>
      </c>
    </row>
    <row r="64" spans="1:7" ht="16.5" customHeight="1" x14ac:dyDescent="0.25">
      <c r="A64" s="553" t="s">
        <v>2171</v>
      </c>
      <c r="B64" s="552"/>
      <c r="C64" s="552"/>
      <c r="D64" s="552"/>
      <c r="E64" s="552"/>
      <c r="F64" s="552"/>
      <c r="G64" s="552">
        <f t="shared" si="13"/>
        <v>0</v>
      </c>
    </row>
    <row r="65" spans="1:7" ht="16.5" customHeight="1" x14ac:dyDescent="0.25">
      <c r="A65" s="553" t="s">
        <v>2172</v>
      </c>
      <c r="B65" s="552"/>
      <c r="C65" s="552"/>
      <c r="D65" s="552"/>
      <c r="E65" s="552"/>
      <c r="F65" s="552"/>
      <c r="G65" s="552">
        <f t="shared" si="13"/>
        <v>0</v>
      </c>
    </row>
    <row r="66" spans="1:7" ht="16.5" customHeight="1" x14ac:dyDescent="0.25">
      <c r="A66" s="553" t="s">
        <v>2173</v>
      </c>
      <c r="B66" s="552"/>
      <c r="C66" s="552"/>
      <c r="D66" s="552"/>
      <c r="E66" s="552"/>
      <c r="F66" s="552"/>
      <c r="G66" s="552">
        <f t="shared" si="13"/>
        <v>0</v>
      </c>
    </row>
    <row r="67" spans="1:7" ht="16.5" customHeight="1" x14ac:dyDescent="0.25">
      <c r="A67" s="553" t="s">
        <v>2174</v>
      </c>
      <c r="B67" s="552"/>
      <c r="C67" s="552"/>
      <c r="D67" s="552"/>
      <c r="E67" s="552"/>
      <c r="F67" s="552"/>
      <c r="G67" s="552">
        <f t="shared" si="13"/>
        <v>0</v>
      </c>
    </row>
    <row r="68" spans="1:7" ht="16.5" customHeight="1" x14ac:dyDescent="0.25">
      <c r="A68" s="553" t="s">
        <v>2175</v>
      </c>
      <c r="B68" s="552"/>
      <c r="C68" s="552"/>
      <c r="D68" s="552"/>
      <c r="E68" s="552"/>
      <c r="F68" s="552"/>
      <c r="G68" s="552">
        <f t="shared" si="13"/>
        <v>0</v>
      </c>
    </row>
    <row r="69" spans="1:7" ht="16.5" customHeight="1" x14ac:dyDescent="0.25">
      <c r="A69" s="553" t="s">
        <v>2176</v>
      </c>
      <c r="B69" s="552"/>
      <c r="C69" s="552"/>
      <c r="D69" s="552"/>
      <c r="E69" s="552"/>
      <c r="F69" s="552"/>
      <c r="G69" s="552">
        <f t="shared" si="13"/>
        <v>0</v>
      </c>
    </row>
    <row r="70" spans="1:7" ht="16.5" customHeight="1" x14ac:dyDescent="0.25">
      <c r="A70" s="553" t="s">
        <v>2177</v>
      </c>
      <c r="B70" s="552"/>
      <c r="C70" s="552"/>
      <c r="D70" s="552"/>
      <c r="E70" s="552"/>
      <c r="F70" s="552"/>
      <c r="G70" s="552">
        <f t="shared" si="13"/>
        <v>0</v>
      </c>
    </row>
    <row r="71" spans="1:7" ht="16.5" customHeight="1" x14ac:dyDescent="0.25">
      <c r="A71" s="486" t="s">
        <v>2178</v>
      </c>
      <c r="B71" s="550">
        <f>SUM(B72:B74)</f>
        <v>0</v>
      </c>
      <c r="C71" s="550">
        <f>SUM(C72:C74)</f>
        <v>0</v>
      </c>
      <c r="D71" s="550">
        <f t="shared" si="14"/>
        <v>0</v>
      </c>
      <c r="E71" s="550">
        <f>+C71+D71</f>
        <v>0</v>
      </c>
      <c r="F71" s="550">
        <f>+D71+E71</f>
        <v>0</v>
      </c>
      <c r="G71" s="550">
        <f t="shared" si="13"/>
        <v>0</v>
      </c>
    </row>
    <row r="72" spans="1:7" ht="16.5" customHeight="1" x14ac:dyDescent="0.25">
      <c r="A72" s="553" t="s">
        <v>2179</v>
      </c>
      <c r="B72" s="552"/>
      <c r="C72" s="552"/>
      <c r="D72" s="552"/>
      <c r="E72" s="552"/>
      <c r="F72" s="552"/>
      <c r="G72" s="552">
        <f t="shared" si="13"/>
        <v>0</v>
      </c>
    </row>
    <row r="73" spans="1:7" ht="16.5" customHeight="1" x14ac:dyDescent="0.25">
      <c r="A73" s="553" t="s">
        <v>2180</v>
      </c>
      <c r="B73" s="552"/>
      <c r="C73" s="552"/>
      <c r="D73" s="552"/>
      <c r="E73" s="552"/>
      <c r="F73" s="552"/>
      <c r="G73" s="552">
        <f t="shared" si="13"/>
        <v>0</v>
      </c>
    </row>
    <row r="74" spans="1:7" ht="16.5" customHeight="1" x14ac:dyDescent="0.25">
      <c r="A74" s="553" t="s">
        <v>2181</v>
      </c>
      <c r="B74" s="552"/>
      <c r="C74" s="552"/>
      <c r="D74" s="552"/>
      <c r="E74" s="552"/>
      <c r="F74" s="552"/>
      <c r="G74" s="552">
        <f t="shared" si="13"/>
        <v>0</v>
      </c>
    </row>
    <row r="75" spans="1:7" ht="16.5" customHeight="1" x14ac:dyDescent="0.25">
      <c r="A75" s="486" t="s">
        <v>2182</v>
      </c>
      <c r="B75" s="550">
        <f>SUM(B76:B82)</f>
        <v>0</v>
      </c>
      <c r="C75" s="550">
        <f>SUM(C76:C82)</f>
        <v>0</v>
      </c>
      <c r="D75" s="550">
        <f t="shared" si="14"/>
        <v>0</v>
      </c>
      <c r="E75" s="550">
        <f>SUM(E76:E82)</f>
        <v>0</v>
      </c>
      <c r="F75" s="550">
        <f>SUM(F76:F82)</f>
        <v>0</v>
      </c>
      <c r="G75" s="550">
        <f t="shared" si="13"/>
        <v>0</v>
      </c>
    </row>
    <row r="76" spans="1:7" ht="16.5" customHeight="1" x14ac:dyDescent="0.25">
      <c r="A76" s="551" t="s">
        <v>2183</v>
      </c>
      <c r="B76" s="552"/>
      <c r="C76" s="552"/>
      <c r="D76" s="552"/>
      <c r="E76" s="552"/>
      <c r="F76" s="552">
        <f t="shared" ref="F76:F82" si="15">E76</f>
        <v>0</v>
      </c>
      <c r="G76" s="552">
        <f t="shared" si="13"/>
        <v>0</v>
      </c>
    </row>
    <row r="77" spans="1:7" ht="16.5" customHeight="1" x14ac:dyDescent="0.25">
      <c r="A77" s="551" t="s">
        <v>2184</v>
      </c>
      <c r="B77" s="552"/>
      <c r="C77" s="552"/>
      <c r="D77" s="552"/>
      <c r="E77" s="552"/>
      <c r="F77" s="552">
        <f t="shared" si="15"/>
        <v>0</v>
      </c>
      <c r="G77" s="552">
        <f t="shared" si="13"/>
        <v>0</v>
      </c>
    </row>
    <row r="78" spans="1:7" ht="16.5" customHeight="1" x14ac:dyDescent="0.25">
      <c r="A78" s="553" t="s">
        <v>2185</v>
      </c>
      <c r="B78" s="552"/>
      <c r="C78" s="552"/>
      <c r="D78" s="552"/>
      <c r="E78" s="552"/>
      <c r="F78" s="552">
        <f t="shared" si="15"/>
        <v>0</v>
      </c>
      <c r="G78" s="552">
        <f t="shared" si="13"/>
        <v>0</v>
      </c>
    </row>
    <row r="79" spans="1:7" ht="16.5" customHeight="1" x14ac:dyDescent="0.25">
      <c r="A79" s="553" t="s">
        <v>2186</v>
      </c>
      <c r="B79" s="552"/>
      <c r="C79" s="552"/>
      <c r="D79" s="552"/>
      <c r="E79" s="552"/>
      <c r="F79" s="552">
        <f t="shared" si="15"/>
        <v>0</v>
      </c>
      <c r="G79" s="552">
        <f t="shared" si="13"/>
        <v>0</v>
      </c>
    </row>
    <row r="80" spans="1:7" ht="16.5" customHeight="1" x14ac:dyDescent="0.25">
      <c r="A80" s="553" t="s">
        <v>2187</v>
      </c>
      <c r="B80" s="552"/>
      <c r="C80" s="552"/>
      <c r="D80" s="552"/>
      <c r="E80" s="552"/>
      <c r="F80" s="552">
        <f t="shared" si="15"/>
        <v>0</v>
      </c>
      <c r="G80" s="552">
        <f t="shared" si="13"/>
        <v>0</v>
      </c>
    </row>
    <row r="81" spans="1:7" ht="16.5" customHeight="1" x14ac:dyDescent="0.25">
      <c r="A81" s="553" t="s">
        <v>2188</v>
      </c>
      <c r="B81" s="552"/>
      <c r="C81" s="552"/>
      <c r="D81" s="552"/>
      <c r="E81" s="552"/>
      <c r="F81" s="552">
        <f t="shared" si="15"/>
        <v>0</v>
      </c>
      <c r="G81" s="552">
        <f t="shared" si="13"/>
        <v>0</v>
      </c>
    </row>
    <row r="82" spans="1:7" ht="16.5" customHeight="1" x14ac:dyDescent="0.25">
      <c r="A82" s="551" t="s">
        <v>2189</v>
      </c>
      <c r="B82" s="552"/>
      <c r="C82" s="552"/>
      <c r="D82" s="552"/>
      <c r="E82" s="552"/>
      <c r="F82" s="552">
        <f t="shared" si="15"/>
        <v>0</v>
      </c>
      <c r="G82" s="552">
        <f t="shared" si="13"/>
        <v>0</v>
      </c>
    </row>
    <row r="83" spans="1:7" ht="16.5" customHeight="1" x14ac:dyDescent="0.25">
      <c r="A83" s="582" t="s">
        <v>2190</v>
      </c>
      <c r="B83" s="646">
        <f>+B84+B92+B102+B112+B122+B132+B136+B145+B149</f>
        <v>0</v>
      </c>
      <c r="C83" s="646">
        <f>+C84+C92+C102+C112+C122+C132+C136+C145+C149</f>
        <v>0</v>
      </c>
      <c r="D83" s="646">
        <f t="shared" si="14"/>
        <v>0</v>
      </c>
      <c r="E83" s="646"/>
      <c r="F83" s="646"/>
      <c r="G83" s="646">
        <f t="shared" si="13"/>
        <v>0</v>
      </c>
    </row>
    <row r="84" spans="1:7" ht="16.5" customHeight="1" x14ac:dyDescent="0.25">
      <c r="A84" s="486" t="s">
        <v>2117</v>
      </c>
      <c r="B84" s="550">
        <f>SUM(B85:B91)</f>
        <v>0</v>
      </c>
      <c r="C84" s="550">
        <f>SUM(C85:C91)</f>
        <v>0</v>
      </c>
      <c r="D84" s="550">
        <f t="shared" si="14"/>
        <v>0</v>
      </c>
      <c r="E84" s="550"/>
      <c r="F84" s="550"/>
      <c r="G84" s="550">
        <f t="shared" si="13"/>
        <v>0</v>
      </c>
    </row>
    <row r="85" spans="1:7" ht="16.5" customHeight="1" x14ac:dyDescent="0.25">
      <c r="A85" s="553" t="s">
        <v>2191</v>
      </c>
      <c r="B85" s="552"/>
      <c r="C85" s="552"/>
      <c r="D85" s="552">
        <f t="shared" si="14"/>
        <v>0</v>
      </c>
      <c r="E85" s="552"/>
      <c r="F85" s="552"/>
      <c r="G85" s="552">
        <f t="shared" si="13"/>
        <v>0</v>
      </c>
    </row>
    <row r="86" spans="1:7" ht="16.5" customHeight="1" x14ac:dyDescent="0.25">
      <c r="A86" s="553" t="s">
        <v>2192</v>
      </c>
      <c r="B86" s="552"/>
      <c r="C86" s="552"/>
      <c r="D86" s="552">
        <f t="shared" si="14"/>
        <v>0</v>
      </c>
      <c r="E86" s="552"/>
      <c r="F86" s="552"/>
      <c r="G86" s="552">
        <f t="shared" si="13"/>
        <v>0</v>
      </c>
    </row>
    <row r="87" spans="1:7" ht="16.5" customHeight="1" x14ac:dyDescent="0.25">
      <c r="A87" s="553" t="s">
        <v>2193</v>
      </c>
      <c r="B87" s="552"/>
      <c r="C87" s="552"/>
      <c r="D87" s="552">
        <f t="shared" si="14"/>
        <v>0</v>
      </c>
      <c r="E87" s="552"/>
      <c r="F87" s="552"/>
      <c r="G87" s="552">
        <f t="shared" si="13"/>
        <v>0</v>
      </c>
    </row>
    <row r="88" spans="1:7" ht="16.5" customHeight="1" x14ac:dyDescent="0.25">
      <c r="A88" s="553" t="s">
        <v>2194</v>
      </c>
      <c r="B88" s="552"/>
      <c r="C88" s="552"/>
      <c r="D88" s="552">
        <f t="shared" si="14"/>
        <v>0</v>
      </c>
      <c r="E88" s="552"/>
      <c r="F88" s="552"/>
      <c r="G88" s="552">
        <f t="shared" si="13"/>
        <v>0</v>
      </c>
    </row>
    <row r="89" spans="1:7" ht="16.5" customHeight="1" x14ac:dyDescent="0.25">
      <c r="A89" s="553" t="s">
        <v>2195</v>
      </c>
      <c r="B89" s="552"/>
      <c r="C89" s="552"/>
      <c r="D89" s="552">
        <f t="shared" si="14"/>
        <v>0</v>
      </c>
      <c r="E89" s="552"/>
      <c r="F89" s="552"/>
      <c r="G89" s="552">
        <f t="shared" si="13"/>
        <v>0</v>
      </c>
    </row>
    <row r="90" spans="1:7" ht="16.5" customHeight="1" x14ac:dyDescent="0.25">
      <c r="A90" s="551" t="s">
        <v>2196</v>
      </c>
      <c r="B90" s="552"/>
      <c r="C90" s="552"/>
      <c r="D90" s="552">
        <f t="shared" si="14"/>
        <v>0</v>
      </c>
      <c r="E90" s="552"/>
      <c r="F90" s="552"/>
      <c r="G90" s="552">
        <f t="shared" si="13"/>
        <v>0</v>
      </c>
    </row>
    <row r="91" spans="1:7" ht="16.5" customHeight="1" x14ac:dyDescent="0.25">
      <c r="A91" s="553" t="s">
        <v>2197</v>
      </c>
      <c r="B91" s="552"/>
      <c r="C91" s="552"/>
      <c r="D91" s="552">
        <f t="shared" si="14"/>
        <v>0</v>
      </c>
      <c r="E91" s="552"/>
      <c r="F91" s="552"/>
      <c r="G91" s="552">
        <f t="shared" si="13"/>
        <v>0</v>
      </c>
    </row>
    <row r="92" spans="1:7" ht="34.5" customHeight="1" x14ac:dyDescent="0.25">
      <c r="A92" s="486" t="s">
        <v>2125</v>
      </c>
      <c r="B92" s="550">
        <f>SUM(B93:B101)</f>
        <v>0</v>
      </c>
      <c r="C92" s="550">
        <f>SUM(C93:C101)</f>
        <v>0</v>
      </c>
      <c r="D92" s="550">
        <f t="shared" si="14"/>
        <v>0</v>
      </c>
      <c r="E92" s="550"/>
      <c r="F92" s="550"/>
      <c r="G92" s="550">
        <f t="shared" si="13"/>
        <v>0</v>
      </c>
    </row>
    <row r="93" spans="1:7" ht="24" customHeight="1" x14ac:dyDescent="0.25">
      <c r="A93" s="553" t="s">
        <v>2198</v>
      </c>
      <c r="B93" s="555"/>
      <c r="C93" s="555"/>
      <c r="D93" s="555">
        <f t="shared" si="14"/>
        <v>0</v>
      </c>
      <c r="E93" s="555"/>
      <c r="F93" s="555"/>
      <c r="G93" s="555">
        <f t="shared" si="13"/>
        <v>0</v>
      </c>
    </row>
    <row r="94" spans="1:7" ht="16.5" customHeight="1" x14ac:dyDescent="0.25">
      <c r="A94" s="553" t="s">
        <v>2199</v>
      </c>
      <c r="B94" s="552"/>
      <c r="C94" s="552"/>
      <c r="D94" s="552">
        <f t="shared" si="14"/>
        <v>0</v>
      </c>
      <c r="E94" s="552"/>
      <c r="F94" s="552"/>
      <c r="G94" s="552">
        <f t="shared" si="13"/>
        <v>0</v>
      </c>
    </row>
    <row r="95" spans="1:7" ht="16.5" customHeight="1" x14ac:dyDescent="0.25">
      <c r="A95" s="553" t="s">
        <v>2200</v>
      </c>
      <c r="B95" s="552"/>
      <c r="C95" s="552"/>
      <c r="D95" s="552">
        <f t="shared" si="14"/>
        <v>0</v>
      </c>
      <c r="E95" s="552"/>
      <c r="F95" s="552"/>
      <c r="G95" s="552">
        <f t="shared" si="13"/>
        <v>0</v>
      </c>
    </row>
    <row r="96" spans="1:7" ht="16.5" customHeight="1" x14ac:dyDescent="0.25">
      <c r="A96" s="553" t="s">
        <v>2201</v>
      </c>
      <c r="B96" s="552"/>
      <c r="C96" s="552"/>
      <c r="D96" s="552">
        <f t="shared" si="14"/>
        <v>0</v>
      </c>
      <c r="E96" s="552"/>
      <c r="F96" s="552"/>
      <c r="G96" s="552">
        <f t="shared" si="13"/>
        <v>0</v>
      </c>
    </row>
    <row r="97" spans="1:7" ht="16.5" customHeight="1" x14ac:dyDescent="0.25">
      <c r="A97" s="553" t="s">
        <v>2130</v>
      </c>
      <c r="B97" s="552"/>
      <c r="C97" s="552"/>
      <c r="D97" s="552">
        <f t="shared" si="14"/>
        <v>0</v>
      </c>
      <c r="E97" s="552"/>
      <c r="F97" s="552"/>
      <c r="G97" s="552">
        <f t="shared" si="13"/>
        <v>0</v>
      </c>
    </row>
    <row r="98" spans="1:7" ht="16.5" customHeight="1" x14ac:dyDescent="0.25">
      <c r="A98" s="553" t="s">
        <v>2202</v>
      </c>
      <c r="B98" s="552"/>
      <c r="C98" s="552"/>
      <c r="D98" s="552">
        <f t="shared" si="14"/>
        <v>0</v>
      </c>
      <c r="E98" s="552"/>
      <c r="F98" s="552"/>
      <c r="G98" s="552">
        <f t="shared" si="13"/>
        <v>0</v>
      </c>
    </row>
    <row r="99" spans="1:7" ht="16.5" customHeight="1" x14ac:dyDescent="0.25">
      <c r="A99" s="553" t="s">
        <v>2132</v>
      </c>
      <c r="B99" s="552"/>
      <c r="C99" s="552"/>
      <c r="D99" s="552">
        <f t="shared" si="14"/>
        <v>0</v>
      </c>
      <c r="E99" s="552"/>
      <c r="F99" s="552"/>
      <c r="G99" s="552">
        <f t="shared" si="13"/>
        <v>0</v>
      </c>
    </row>
    <row r="100" spans="1:7" ht="16.5" customHeight="1" x14ac:dyDescent="0.25">
      <c r="A100" s="553" t="s">
        <v>2203</v>
      </c>
      <c r="B100" s="552"/>
      <c r="C100" s="552"/>
      <c r="D100" s="552">
        <f t="shared" si="14"/>
        <v>0</v>
      </c>
      <c r="E100" s="552"/>
      <c r="F100" s="552"/>
      <c r="G100" s="552">
        <f t="shared" si="13"/>
        <v>0</v>
      </c>
    </row>
    <row r="101" spans="1:7" ht="16.5" customHeight="1" x14ac:dyDescent="0.25">
      <c r="A101" s="553" t="s">
        <v>2204</v>
      </c>
      <c r="B101" s="552"/>
      <c r="C101" s="552"/>
      <c r="D101" s="552">
        <f t="shared" si="14"/>
        <v>0</v>
      </c>
      <c r="E101" s="552"/>
      <c r="F101" s="552"/>
      <c r="G101" s="552">
        <f t="shared" si="13"/>
        <v>0</v>
      </c>
    </row>
    <row r="102" spans="1:7" ht="16.5" customHeight="1" x14ac:dyDescent="0.25">
      <c r="A102" s="486" t="s">
        <v>2205</v>
      </c>
      <c r="B102" s="550">
        <f>SUM(B103:B111)</f>
        <v>0</v>
      </c>
      <c r="C102" s="550">
        <f>SUM(C103:C111)</f>
        <v>0</v>
      </c>
      <c r="D102" s="550">
        <f t="shared" si="14"/>
        <v>0</v>
      </c>
      <c r="E102" s="550"/>
      <c r="F102" s="550"/>
      <c r="G102" s="550">
        <f t="shared" si="13"/>
        <v>0</v>
      </c>
    </row>
    <row r="103" spans="1:7" ht="16.5" customHeight="1" x14ac:dyDescent="0.25">
      <c r="A103" s="553" t="s">
        <v>2206</v>
      </c>
      <c r="B103" s="552"/>
      <c r="C103" s="552"/>
      <c r="D103" s="552">
        <f t="shared" si="14"/>
        <v>0</v>
      </c>
      <c r="E103" s="552"/>
      <c r="F103" s="552"/>
      <c r="G103" s="552">
        <f t="shared" si="13"/>
        <v>0</v>
      </c>
    </row>
    <row r="104" spans="1:7" ht="16.5" customHeight="1" x14ac:dyDescent="0.25">
      <c r="A104" s="553" t="s">
        <v>2207</v>
      </c>
      <c r="B104" s="552"/>
      <c r="C104" s="552"/>
      <c r="D104" s="552">
        <f t="shared" si="14"/>
        <v>0</v>
      </c>
      <c r="E104" s="552"/>
      <c r="F104" s="552"/>
      <c r="G104" s="552">
        <f t="shared" si="13"/>
        <v>0</v>
      </c>
    </row>
    <row r="105" spans="1:7" ht="16.5" customHeight="1" x14ac:dyDescent="0.25">
      <c r="A105" s="553" t="s">
        <v>2208</v>
      </c>
      <c r="B105" s="552"/>
      <c r="C105" s="552"/>
      <c r="D105" s="552">
        <f t="shared" si="14"/>
        <v>0</v>
      </c>
      <c r="E105" s="552"/>
      <c r="F105" s="552"/>
      <c r="G105" s="552">
        <f t="shared" si="13"/>
        <v>0</v>
      </c>
    </row>
    <row r="106" spans="1:7" ht="16.5" customHeight="1" x14ac:dyDescent="0.25">
      <c r="A106" s="553" t="s">
        <v>2209</v>
      </c>
      <c r="B106" s="552"/>
      <c r="C106" s="552"/>
      <c r="D106" s="552">
        <f t="shared" si="14"/>
        <v>0</v>
      </c>
      <c r="E106" s="552"/>
      <c r="F106" s="552"/>
      <c r="G106" s="552">
        <f t="shared" si="13"/>
        <v>0</v>
      </c>
    </row>
    <row r="107" spans="1:7" ht="16.5" customHeight="1" x14ac:dyDescent="0.25">
      <c r="A107" s="553" t="s">
        <v>2210</v>
      </c>
      <c r="B107" s="552"/>
      <c r="C107" s="552"/>
      <c r="D107" s="552">
        <f t="shared" si="14"/>
        <v>0</v>
      </c>
      <c r="E107" s="552"/>
      <c r="F107" s="552"/>
      <c r="G107" s="552">
        <f t="shared" si="13"/>
        <v>0</v>
      </c>
    </row>
    <row r="108" spans="1:7" ht="16.5" customHeight="1" x14ac:dyDescent="0.25">
      <c r="A108" s="553" t="s">
        <v>2211</v>
      </c>
      <c r="B108" s="552"/>
      <c r="C108" s="552"/>
      <c r="D108" s="552">
        <f t="shared" si="14"/>
        <v>0</v>
      </c>
      <c r="E108" s="552"/>
      <c r="F108" s="552"/>
      <c r="G108" s="552">
        <f t="shared" si="13"/>
        <v>0</v>
      </c>
    </row>
    <row r="109" spans="1:7" ht="16.5" customHeight="1" x14ac:dyDescent="0.25">
      <c r="A109" s="553" t="s">
        <v>2212</v>
      </c>
      <c r="B109" s="552"/>
      <c r="C109" s="552"/>
      <c r="D109" s="552">
        <f t="shared" si="14"/>
        <v>0</v>
      </c>
      <c r="E109" s="552"/>
      <c r="F109" s="552"/>
      <c r="G109" s="552">
        <f t="shared" si="13"/>
        <v>0</v>
      </c>
    </row>
    <row r="110" spans="1:7" ht="16.5" customHeight="1" x14ac:dyDescent="0.25">
      <c r="A110" s="553" t="s">
        <v>2213</v>
      </c>
      <c r="B110" s="552"/>
      <c r="C110" s="552"/>
      <c r="D110" s="552">
        <f t="shared" si="14"/>
        <v>0</v>
      </c>
      <c r="E110" s="552"/>
      <c r="F110" s="552"/>
      <c r="G110" s="552">
        <f t="shared" si="13"/>
        <v>0</v>
      </c>
    </row>
    <row r="111" spans="1:7" ht="16.5" customHeight="1" x14ac:dyDescent="0.25">
      <c r="A111" s="553" t="s">
        <v>2214</v>
      </c>
      <c r="B111" s="552"/>
      <c r="C111" s="552"/>
      <c r="D111" s="552">
        <f t="shared" si="14"/>
        <v>0</v>
      </c>
      <c r="E111" s="552"/>
      <c r="F111" s="552"/>
      <c r="G111" s="552">
        <f t="shared" si="13"/>
        <v>0</v>
      </c>
    </row>
    <row r="112" spans="1:7" ht="39" customHeight="1" x14ac:dyDescent="0.25">
      <c r="A112" s="486" t="s">
        <v>2215</v>
      </c>
      <c r="B112" s="554">
        <f>SUM(B113:B121)</f>
        <v>0</v>
      </c>
      <c r="C112" s="554">
        <f>SUM(C113:C121)</f>
        <v>0</v>
      </c>
      <c r="D112" s="554">
        <f t="shared" si="14"/>
        <v>0</v>
      </c>
      <c r="E112" s="554"/>
      <c r="F112" s="554"/>
      <c r="G112" s="554">
        <f t="shared" si="13"/>
        <v>0</v>
      </c>
    </row>
    <row r="113" spans="1:7" ht="16.5" customHeight="1" x14ac:dyDescent="0.25">
      <c r="A113" s="553" t="s">
        <v>2216</v>
      </c>
      <c r="B113" s="552"/>
      <c r="C113" s="552"/>
      <c r="D113" s="552">
        <f t="shared" si="14"/>
        <v>0</v>
      </c>
      <c r="E113" s="552"/>
      <c r="F113" s="552"/>
      <c r="G113" s="552">
        <f t="shared" si="13"/>
        <v>0</v>
      </c>
    </row>
    <row r="114" spans="1:7" ht="16.5" customHeight="1" x14ac:dyDescent="0.25">
      <c r="A114" s="553" t="s">
        <v>2147</v>
      </c>
      <c r="B114" s="552"/>
      <c r="C114" s="552"/>
      <c r="D114" s="552">
        <f t="shared" ref="D114:D157" si="16">+B114+C114</f>
        <v>0</v>
      </c>
      <c r="E114" s="552"/>
      <c r="F114" s="552"/>
      <c r="G114" s="552">
        <f t="shared" ref="G114:G157" si="17">+D114-F114</f>
        <v>0</v>
      </c>
    </row>
    <row r="115" spans="1:7" ht="16.5" customHeight="1" x14ac:dyDescent="0.25">
      <c r="A115" s="553" t="s">
        <v>2217</v>
      </c>
      <c r="B115" s="552"/>
      <c r="C115" s="552"/>
      <c r="D115" s="552">
        <f t="shared" si="16"/>
        <v>0</v>
      </c>
      <c r="E115" s="552"/>
      <c r="F115" s="552"/>
      <c r="G115" s="552">
        <f t="shared" si="17"/>
        <v>0</v>
      </c>
    </row>
    <row r="116" spans="1:7" ht="16.5" customHeight="1" x14ac:dyDescent="0.25">
      <c r="A116" s="553" t="s">
        <v>2218</v>
      </c>
      <c r="B116" s="552"/>
      <c r="C116" s="552"/>
      <c r="D116" s="552">
        <f t="shared" si="16"/>
        <v>0</v>
      </c>
      <c r="E116" s="552"/>
      <c r="F116" s="552"/>
      <c r="G116" s="552">
        <f t="shared" si="17"/>
        <v>0</v>
      </c>
    </row>
    <row r="117" spans="1:7" ht="16.5" customHeight="1" x14ac:dyDescent="0.25">
      <c r="A117" s="553" t="s">
        <v>2219</v>
      </c>
      <c r="B117" s="552"/>
      <c r="C117" s="552"/>
      <c r="D117" s="552">
        <f t="shared" si="16"/>
        <v>0</v>
      </c>
      <c r="E117" s="552"/>
      <c r="F117" s="552"/>
      <c r="G117" s="552">
        <f t="shared" si="17"/>
        <v>0</v>
      </c>
    </row>
    <row r="118" spans="1:7" ht="16.5" customHeight="1" x14ac:dyDescent="0.25">
      <c r="A118" s="553" t="s">
        <v>2151</v>
      </c>
      <c r="B118" s="552"/>
      <c r="C118" s="552"/>
      <c r="D118" s="552">
        <f t="shared" si="16"/>
        <v>0</v>
      </c>
      <c r="E118" s="552"/>
      <c r="F118" s="552"/>
      <c r="G118" s="552">
        <f t="shared" si="17"/>
        <v>0</v>
      </c>
    </row>
    <row r="119" spans="1:7" ht="16.5" customHeight="1" x14ac:dyDescent="0.25">
      <c r="A119" s="553" t="s">
        <v>2152</v>
      </c>
      <c r="B119" s="552"/>
      <c r="C119" s="552"/>
      <c r="D119" s="552">
        <f t="shared" si="16"/>
        <v>0</v>
      </c>
      <c r="E119" s="552"/>
      <c r="F119" s="552"/>
      <c r="G119" s="552">
        <f t="shared" si="17"/>
        <v>0</v>
      </c>
    </row>
    <row r="120" spans="1:7" ht="16.5" customHeight="1" x14ac:dyDescent="0.25">
      <c r="A120" s="553" t="s">
        <v>2220</v>
      </c>
      <c r="B120" s="552"/>
      <c r="C120" s="552"/>
      <c r="D120" s="552">
        <f t="shared" si="16"/>
        <v>0</v>
      </c>
      <c r="E120" s="552"/>
      <c r="F120" s="552"/>
      <c r="G120" s="552">
        <f t="shared" si="17"/>
        <v>0</v>
      </c>
    </row>
    <row r="121" spans="1:7" ht="16.5" customHeight="1" x14ac:dyDescent="0.25">
      <c r="A121" s="553" t="s">
        <v>2154</v>
      </c>
      <c r="B121" s="552"/>
      <c r="C121" s="552"/>
      <c r="D121" s="552">
        <f t="shared" si="16"/>
        <v>0</v>
      </c>
      <c r="E121" s="552"/>
      <c r="F121" s="552"/>
      <c r="G121" s="552">
        <f t="shared" si="17"/>
        <v>0</v>
      </c>
    </row>
    <row r="122" spans="1:7" ht="28.5" customHeight="1" x14ac:dyDescent="0.25">
      <c r="A122" s="486" t="s">
        <v>2221</v>
      </c>
      <c r="B122" s="554">
        <f>SUM(B123:B131)</f>
        <v>0</v>
      </c>
      <c r="C122" s="554">
        <f>SUM(C123:C131)</f>
        <v>0</v>
      </c>
      <c r="D122" s="554">
        <f t="shared" si="16"/>
        <v>0</v>
      </c>
      <c r="E122" s="554"/>
      <c r="F122" s="554"/>
      <c r="G122" s="554">
        <f t="shared" si="17"/>
        <v>0</v>
      </c>
    </row>
    <row r="123" spans="1:7" ht="16.5" customHeight="1" x14ac:dyDescent="0.25">
      <c r="A123" s="553" t="s">
        <v>2222</v>
      </c>
      <c r="B123" s="552"/>
      <c r="C123" s="552"/>
      <c r="D123" s="552">
        <f t="shared" si="16"/>
        <v>0</v>
      </c>
      <c r="E123" s="552"/>
      <c r="F123" s="552"/>
      <c r="G123" s="552">
        <f t="shared" si="17"/>
        <v>0</v>
      </c>
    </row>
    <row r="124" spans="1:7" ht="16.5" customHeight="1" x14ac:dyDescent="0.25">
      <c r="A124" s="553" t="s">
        <v>2223</v>
      </c>
      <c r="B124" s="552"/>
      <c r="C124" s="552"/>
      <c r="D124" s="552">
        <f t="shared" si="16"/>
        <v>0</v>
      </c>
      <c r="E124" s="552"/>
      <c r="F124" s="552"/>
      <c r="G124" s="552">
        <f t="shared" si="17"/>
        <v>0</v>
      </c>
    </row>
    <row r="125" spans="1:7" ht="16.5" customHeight="1" x14ac:dyDescent="0.25">
      <c r="A125" s="553" t="s">
        <v>2158</v>
      </c>
      <c r="B125" s="552"/>
      <c r="C125" s="552"/>
      <c r="D125" s="552">
        <f t="shared" si="16"/>
        <v>0</v>
      </c>
      <c r="E125" s="552"/>
      <c r="F125" s="552"/>
      <c r="G125" s="552">
        <f t="shared" si="17"/>
        <v>0</v>
      </c>
    </row>
    <row r="126" spans="1:7" ht="16.5" customHeight="1" x14ac:dyDescent="0.25">
      <c r="A126" s="553" t="s">
        <v>2224</v>
      </c>
      <c r="B126" s="552"/>
      <c r="C126" s="552"/>
      <c r="D126" s="552">
        <f t="shared" si="16"/>
        <v>0</v>
      </c>
      <c r="E126" s="552"/>
      <c r="F126" s="552"/>
      <c r="G126" s="552">
        <f t="shared" si="17"/>
        <v>0</v>
      </c>
    </row>
    <row r="127" spans="1:7" ht="16.5" customHeight="1" x14ac:dyDescent="0.25">
      <c r="A127" s="553" t="s">
        <v>2225</v>
      </c>
      <c r="B127" s="552"/>
      <c r="C127" s="552"/>
      <c r="D127" s="552">
        <f t="shared" si="16"/>
        <v>0</v>
      </c>
      <c r="E127" s="552"/>
      <c r="F127" s="552"/>
      <c r="G127" s="552">
        <f t="shared" si="17"/>
        <v>0</v>
      </c>
    </row>
    <row r="128" spans="1:7" ht="16.5" customHeight="1" x14ac:dyDescent="0.25">
      <c r="A128" s="553" t="s">
        <v>2226</v>
      </c>
      <c r="B128" s="552"/>
      <c r="C128" s="552"/>
      <c r="D128" s="552">
        <f t="shared" si="16"/>
        <v>0</v>
      </c>
      <c r="E128" s="552"/>
      <c r="F128" s="552"/>
      <c r="G128" s="552">
        <f t="shared" si="17"/>
        <v>0</v>
      </c>
    </row>
    <row r="129" spans="1:7" ht="16.5" customHeight="1" x14ac:dyDescent="0.25">
      <c r="A129" s="553" t="s">
        <v>2227</v>
      </c>
      <c r="B129" s="552"/>
      <c r="C129" s="552"/>
      <c r="D129" s="552">
        <f t="shared" si="16"/>
        <v>0</v>
      </c>
      <c r="E129" s="552"/>
      <c r="F129" s="552"/>
      <c r="G129" s="552">
        <f t="shared" si="17"/>
        <v>0</v>
      </c>
    </row>
    <row r="130" spans="1:7" ht="16.5" customHeight="1" x14ac:dyDescent="0.25">
      <c r="A130" s="553" t="s">
        <v>2228</v>
      </c>
      <c r="B130" s="552"/>
      <c r="C130" s="552"/>
      <c r="D130" s="552">
        <f t="shared" si="16"/>
        <v>0</v>
      </c>
      <c r="E130" s="552"/>
      <c r="F130" s="552"/>
      <c r="G130" s="552">
        <f t="shared" si="17"/>
        <v>0</v>
      </c>
    </row>
    <row r="131" spans="1:7" ht="16.5" customHeight="1" x14ac:dyDescent="0.25">
      <c r="A131" s="553" t="s">
        <v>2229</v>
      </c>
      <c r="B131" s="552"/>
      <c r="C131" s="552"/>
      <c r="D131" s="552">
        <f t="shared" si="16"/>
        <v>0</v>
      </c>
      <c r="E131" s="552"/>
      <c r="F131" s="552"/>
      <c r="G131" s="552">
        <f t="shared" si="17"/>
        <v>0</v>
      </c>
    </row>
    <row r="132" spans="1:7" ht="16.5" customHeight="1" x14ac:dyDescent="0.25">
      <c r="A132" s="486" t="s">
        <v>2165</v>
      </c>
      <c r="B132" s="550">
        <f>SUM(B133:B135)</f>
        <v>0</v>
      </c>
      <c r="C132" s="550">
        <f>SUM(C133:C135)</f>
        <v>0</v>
      </c>
      <c r="D132" s="550">
        <f t="shared" si="16"/>
        <v>0</v>
      </c>
      <c r="E132" s="550"/>
      <c r="F132" s="550"/>
      <c r="G132" s="550">
        <f t="shared" si="17"/>
        <v>0</v>
      </c>
    </row>
    <row r="133" spans="1:7" ht="16.5" customHeight="1" x14ac:dyDescent="0.25">
      <c r="A133" s="553" t="s">
        <v>2230</v>
      </c>
      <c r="B133" s="552"/>
      <c r="C133" s="552"/>
      <c r="D133" s="552">
        <f t="shared" si="16"/>
        <v>0</v>
      </c>
      <c r="E133" s="552"/>
      <c r="F133" s="552"/>
      <c r="G133" s="552">
        <f t="shared" si="17"/>
        <v>0</v>
      </c>
    </row>
    <row r="134" spans="1:7" ht="16.5" customHeight="1" x14ac:dyDescent="0.25">
      <c r="A134" s="553" t="s">
        <v>2167</v>
      </c>
      <c r="B134" s="552"/>
      <c r="C134" s="552"/>
      <c r="D134" s="552">
        <f t="shared" si="16"/>
        <v>0</v>
      </c>
      <c r="E134" s="552"/>
      <c r="F134" s="552"/>
      <c r="G134" s="552">
        <f t="shared" si="17"/>
        <v>0</v>
      </c>
    </row>
    <row r="135" spans="1:7" ht="16.5" customHeight="1" x14ac:dyDescent="0.25">
      <c r="A135" s="553" t="s">
        <v>2168</v>
      </c>
      <c r="B135" s="552"/>
      <c r="C135" s="552"/>
      <c r="D135" s="552">
        <f t="shared" si="16"/>
        <v>0</v>
      </c>
      <c r="E135" s="552"/>
      <c r="F135" s="552"/>
      <c r="G135" s="552">
        <f t="shared" si="17"/>
        <v>0</v>
      </c>
    </row>
    <row r="136" spans="1:7" ht="28.5" customHeight="1" x14ac:dyDescent="0.25">
      <c r="A136" s="486" t="s">
        <v>2231</v>
      </c>
      <c r="B136" s="554">
        <f>SUM(B137:B144)</f>
        <v>0</v>
      </c>
      <c r="C136" s="554">
        <f>SUM(C137:C144)</f>
        <v>0</v>
      </c>
      <c r="D136" s="554">
        <f t="shared" si="16"/>
        <v>0</v>
      </c>
      <c r="E136" s="554"/>
      <c r="F136" s="554"/>
      <c r="G136" s="554">
        <f t="shared" si="17"/>
        <v>0</v>
      </c>
    </row>
    <row r="137" spans="1:7" ht="16.5" customHeight="1" x14ac:dyDescent="0.25">
      <c r="A137" s="553" t="s">
        <v>2170</v>
      </c>
      <c r="B137" s="552"/>
      <c r="C137" s="552"/>
      <c r="D137" s="552">
        <f t="shared" si="16"/>
        <v>0</v>
      </c>
      <c r="E137" s="552"/>
      <c r="F137" s="552"/>
      <c r="G137" s="552">
        <f t="shared" si="17"/>
        <v>0</v>
      </c>
    </row>
    <row r="138" spans="1:7" ht="16.5" customHeight="1" x14ac:dyDescent="0.25">
      <c r="A138" s="553" t="s">
        <v>2171</v>
      </c>
      <c r="B138" s="552"/>
      <c r="C138" s="552"/>
      <c r="D138" s="552">
        <f t="shared" si="16"/>
        <v>0</v>
      </c>
      <c r="E138" s="552"/>
      <c r="F138" s="552"/>
      <c r="G138" s="552">
        <f t="shared" si="17"/>
        <v>0</v>
      </c>
    </row>
    <row r="139" spans="1:7" ht="16.5" customHeight="1" x14ac:dyDescent="0.25">
      <c r="A139" s="553" t="s">
        <v>2172</v>
      </c>
      <c r="B139" s="552"/>
      <c r="C139" s="552"/>
      <c r="D139" s="552">
        <f t="shared" si="16"/>
        <v>0</v>
      </c>
      <c r="E139" s="552"/>
      <c r="F139" s="552"/>
      <c r="G139" s="552">
        <f t="shared" si="17"/>
        <v>0</v>
      </c>
    </row>
    <row r="140" spans="1:7" ht="16.5" customHeight="1" x14ac:dyDescent="0.25">
      <c r="A140" s="553" t="s">
        <v>2173</v>
      </c>
      <c r="B140" s="552"/>
      <c r="C140" s="552"/>
      <c r="D140" s="552">
        <f t="shared" si="16"/>
        <v>0</v>
      </c>
      <c r="E140" s="552"/>
      <c r="F140" s="552"/>
      <c r="G140" s="552">
        <f t="shared" si="17"/>
        <v>0</v>
      </c>
    </row>
    <row r="141" spans="1:7" ht="16.5" customHeight="1" x14ac:dyDescent="0.25">
      <c r="A141" s="553" t="s">
        <v>2232</v>
      </c>
      <c r="B141" s="552"/>
      <c r="C141" s="552"/>
      <c r="D141" s="552">
        <f t="shared" si="16"/>
        <v>0</v>
      </c>
      <c r="E141" s="552"/>
      <c r="F141" s="552"/>
      <c r="G141" s="552">
        <f t="shared" si="17"/>
        <v>0</v>
      </c>
    </row>
    <row r="142" spans="1:7" ht="16.5" customHeight="1" x14ac:dyDescent="0.25">
      <c r="A142" s="553" t="s">
        <v>2175</v>
      </c>
      <c r="B142" s="552"/>
      <c r="C142" s="552"/>
      <c r="D142" s="552">
        <f t="shared" si="16"/>
        <v>0</v>
      </c>
      <c r="E142" s="552"/>
      <c r="F142" s="552"/>
      <c r="G142" s="552">
        <f t="shared" si="17"/>
        <v>0</v>
      </c>
    </row>
    <row r="143" spans="1:7" ht="16.5" customHeight="1" x14ac:dyDescent="0.25">
      <c r="A143" s="553" t="s">
        <v>2233</v>
      </c>
      <c r="B143" s="552"/>
      <c r="C143" s="552"/>
      <c r="D143" s="552">
        <f t="shared" si="16"/>
        <v>0</v>
      </c>
      <c r="E143" s="552"/>
      <c r="F143" s="552"/>
      <c r="G143" s="552">
        <f t="shared" si="17"/>
        <v>0</v>
      </c>
    </row>
    <row r="144" spans="1:7" ht="16.5" customHeight="1" x14ac:dyDescent="0.25">
      <c r="A144" s="553" t="s">
        <v>2234</v>
      </c>
      <c r="B144" s="552"/>
      <c r="C144" s="552"/>
      <c r="D144" s="552">
        <f t="shared" si="16"/>
        <v>0</v>
      </c>
      <c r="E144" s="552"/>
      <c r="F144" s="552"/>
      <c r="G144" s="552">
        <f t="shared" si="17"/>
        <v>0</v>
      </c>
    </row>
    <row r="145" spans="1:7" ht="16.5" customHeight="1" x14ac:dyDescent="0.25">
      <c r="A145" s="486" t="s">
        <v>2178</v>
      </c>
      <c r="B145" s="550">
        <f>SUM(B146:B148)</f>
        <v>0</v>
      </c>
      <c r="C145" s="550">
        <f>SUM(C146:C148)</f>
        <v>0</v>
      </c>
      <c r="D145" s="550">
        <f t="shared" si="16"/>
        <v>0</v>
      </c>
      <c r="E145" s="550"/>
      <c r="F145" s="550"/>
      <c r="G145" s="550">
        <f t="shared" si="17"/>
        <v>0</v>
      </c>
    </row>
    <row r="146" spans="1:7" ht="16.5" customHeight="1" x14ac:dyDescent="0.25">
      <c r="A146" s="553" t="s">
        <v>2179</v>
      </c>
      <c r="B146" s="552"/>
      <c r="C146" s="552"/>
      <c r="D146" s="552">
        <f t="shared" si="16"/>
        <v>0</v>
      </c>
      <c r="E146" s="552"/>
      <c r="F146" s="552"/>
      <c r="G146" s="552">
        <f t="shared" si="17"/>
        <v>0</v>
      </c>
    </row>
    <row r="147" spans="1:7" ht="16.5" customHeight="1" x14ac:dyDescent="0.25">
      <c r="A147" s="553" t="s">
        <v>2180</v>
      </c>
      <c r="B147" s="552"/>
      <c r="C147" s="552"/>
      <c r="D147" s="552">
        <f t="shared" si="16"/>
        <v>0</v>
      </c>
      <c r="E147" s="552"/>
      <c r="F147" s="552"/>
      <c r="G147" s="552">
        <f t="shared" si="17"/>
        <v>0</v>
      </c>
    </row>
    <row r="148" spans="1:7" ht="16.5" customHeight="1" x14ac:dyDescent="0.25">
      <c r="A148" s="553" t="s">
        <v>2181</v>
      </c>
      <c r="B148" s="552"/>
      <c r="C148" s="552"/>
      <c r="D148" s="552">
        <f t="shared" si="16"/>
        <v>0</v>
      </c>
      <c r="E148" s="552"/>
      <c r="F148" s="552"/>
      <c r="G148" s="552">
        <f t="shared" si="17"/>
        <v>0</v>
      </c>
    </row>
    <row r="149" spans="1:7" ht="16.5" customHeight="1" x14ac:dyDescent="0.25">
      <c r="A149" s="486" t="s">
        <v>2182</v>
      </c>
      <c r="B149" s="550">
        <f>SUM(B150:B156)</f>
        <v>0</v>
      </c>
      <c r="C149" s="550">
        <f>SUM(C150:C156)</f>
        <v>0</v>
      </c>
      <c r="D149" s="550">
        <f t="shared" si="16"/>
        <v>0</v>
      </c>
      <c r="E149" s="550"/>
      <c r="F149" s="550"/>
      <c r="G149" s="550">
        <f t="shared" si="17"/>
        <v>0</v>
      </c>
    </row>
    <row r="150" spans="1:7" ht="16.5" customHeight="1" x14ac:dyDescent="0.25">
      <c r="A150" s="553" t="s">
        <v>2235</v>
      </c>
      <c r="B150" s="552"/>
      <c r="C150" s="552"/>
      <c r="D150" s="552">
        <f t="shared" si="16"/>
        <v>0</v>
      </c>
      <c r="E150" s="552"/>
      <c r="F150" s="552"/>
      <c r="G150" s="552">
        <f t="shared" si="17"/>
        <v>0</v>
      </c>
    </row>
    <row r="151" spans="1:7" ht="16.5" customHeight="1" x14ac:dyDescent="0.25">
      <c r="A151" s="553" t="s">
        <v>2236</v>
      </c>
      <c r="B151" s="552"/>
      <c r="C151" s="552"/>
      <c r="D151" s="552">
        <f t="shared" si="16"/>
        <v>0</v>
      </c>
      <c r="E151" s="552"/>
      <c r="F151" s="552"/>
      <c r="G151" s="552">
        <f t="shared" si="17"/>
        <v>0</v>
      </c>
    </row>
    <row r="152" spans="1:7" ht="16.5" customHeight="1" x14ac:dyDescent="0.25">
      <c r="A152" s="553" t="s">
        <v>2185</v>
      </c>
      <c r="B152" s="552"/>
      <c r="C152" s="552"/>
      <c r="D152" s="552">
        <f t="shared" si="16"/>
        <v>0</v>
      </c>
      <c r="E152" s="552"/>
      <c r="F152" s="552"/>
      <c r="G152" s="552">
        <f t="shared" si="17"/>
        <v>0</v>
      </c>
    </row>
    <row r="153" spans="1:7" ht="16.5" customHeight="1" x14ac:dyDescent="0.25">
      <c r="A153" s="553" t="s">
        <v>2186</v>
      </c>
      <c r="B153" s="552"/>
      <c r="C153" s="552"/>
      <c r="D153" s="552">
        <f t="shared" si="16"/>
        <v>0</v>
      </c>
      <c r="E153" s="552"/>
      <c r="F153" s="552"/>
      <c r="G153" s="552">
        <f t="shared" si="17"/>
        <v>0</v>
      </c>
    </row>
    <row r="154" spans="1:7" ht="16.5" customHeight="1" x14ac:dyDescent="0.25">
      <c r="A154" s="553" t="s">
        <v>2187</v>
      </c>
      <c r="B154" s="552"/>
      <c r="C154" s="552"/>
      <c r="D154" s="552">
        <f t="shared" si="16"/>
        <v>0</v>
      </c>
      <c r="E154" s="552"/>
      <c r="F154" s="552"/>
      <c r="G154" s="552">
        <f t="shared" si="17"/>
        <v>0</v>
      </c>
    </row>
    <row r="155" spans="1:7" ht="16.5" customHeight="1" x14ac:dyDescent="0.25">
      <c r="A155" s="553" t="s">
        <v>2188</v>
      </c>
      <c r="B155" s="552"/>
      <c r="C155" s="552"/>
      <c r="D155" s="552">
        <f t="shared" si="16"/>
        <v>0</v>
      </c>
      <c r="E155" s="552"/>
      <c r="F155" s="552"/>
      <c r="G155" s="552">
        <f t="shared" si="17"/>
        <v>0</v>
      </c>
    </row>
    <row r="156" spans="1:7" ht="16.5" customHeight="1" x14ac:dyDescent="0.25">
      <c r="A156" s="553" t="s">
        <v>2237</v>
      </c>
      <c r="B156" s="552"/>
      <c r="C156" s="552"/>
      <c r="D156" s="552">
        <f t="shared" si="16"/>
        <v>0</v>
      </c>
      <c r="E156" s="552"/>
      <c r="F156" s="552"/>
      <c r="G156" s="552">
        <f t="shared" si="17"/>
        <v>0</v>
      </c>
    </row>
    <row r="157" spans="1:7" ht="16.5" customHeight="1" x14ac:dyDescent="0.25">
      <c r="A157" s="781" t="s">
        <v>2361</v>
      </c>
      <c r="B157" s="786">
        <f>+B9+B83</f>
        <v>6594219</v>
      </c>
      <c r="C157" s="786">
        <f>+C9+C83</f>
        <v>0</v>
      </c>
      <c r="D157" s="786">
        <f t="shared" si="16"/>
        <v>6594219</v>
      </c>
      <c r="E157" s="786">
        <f>+E9+E83</f>
        <v>6071841.04</v>
      </c>
      <c r="F157" s="786">
        <f>+F9+F83</f>
        <v>6071841.04</v>
      </c>
      <c r="G157" s="787">
        <f t="shared" si="17"/>
        <v>522377.95999999996</v>
      </c>
    </row>
  </sheetData>
  <mergeCells count="5">
    <mergeCell ref="A1:G1"/>
    <mergeCell ref="A2:G2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17"/>
  <sheetViews>
    <sheetView workbookViewId="0">
      <selection activeCell="A7" sqref="A7:G7"/>
    </sheetView>
  </sheetViews>
  <sheetFormatPr baseColWidth="10" defaultRowHeight="12.75" x14ac:dyDescent="0.2"/>
  <cols>
    <col min="1" max="1" width="41.85546875" style="105" customWidth="1"/>
    <col min="2" max="2" width="17.28515625" style="105" customWidth="1"/>
    <col min="3" max="3" width="19.7109375" style="105" customWidth="1"/>
    <col min="4" max="4" width="18.42578125" style="105" customWidth="1"/>
    <col min="5" max="5" width="17.28515625" style="105" customWidth="1"/>
    <col min="6" max="6" width="13.7109375" style="105" customWidth="1"/>
    <col min="7" max="7" width="16.42578125" style="105" customWidth="1"/>
    <col min="8" max="8" width="2.7109375" style="105" customWidth="1"/>
    <col min="9" max="256" width="11.42578125" style="105"/>
    <col min="257" max="257" width="41.85546875" style="105" customWidth="1"/>
    <col min="258" max="258" width="17.28515625" style="105" customWidth="1"/>
    <col min="259" max="259" width="19.7109375" style="105" customWidth="1"/>
    <col min="260" max="260" width="18.42578125" style="105" customWidth="1"/>
    <col min="261" max="261" width="17.28515625" style="105" customWidth="1"/>
    <col min="262" max="262" width="13.7109375" style="105" customWidth="1"/>
    <col min="263" max="263" width="16.42578125" style="105" customWidth="1"/>
    <col min="264" max="264" width="2.7109375" style="105" customWidth="1"/>
    <col min="265" max="512" width="11.42578125" style="105"/>
    <col min="513" max="513" width="41.85546875" style="105" customWidth="1"/>
    <col min="514" max="514" width="17.28515625" style="105" customWidth="1"/>
    <col min="515" max="515" width="19.7109375" style="105" customWidth="1"/>
    <col min="516" max="516" width="18.42578125" style="105" customWidth="1"/>
    <col min="517" max="517" width="17.28515625" style="105" customWidth="1"/>
    <col min="518" max="518" width="13.7109375" style="105" customWidth="1"/>
    <col min="519" max="519" width="16.42578125" style="105" customWidth="1"/>
    <col min="520" max="520" width="2.7109375" style="105" customWidth="1"/>
    <col min="521" max="768" width="11.42578125" style="105"/>
    <col min="769" max="769" width="41.85546875" style="105" customWidth="1"/>
    <col min="770" max="770" width="17.28515625" style="105" customWidth="1"/>
    <col min="771" max="771" width="19.7109375" style="105" customWidth="1"/>
    <col min="772" max="772" width="18.42578125" style="105" customWidth="1"/>
    <col min="773" max="773" width="17.28515625" style="105" customWidth="1"/>
    <col min="774" max="774" width="13.7109375" style="105" customWidth="1"/>
    <col min="775" max="775" width="16.42578125" style="105" customWidth="1"/>
    <col min="776" max="776" width="2.7109375" style="105" customWidth="1"/>
    <col min="777" max="1024" width="11.42578125" style="105"/>
    <col min="1025" max="1025" width="41.85546875" style="105" customWidth="1"/>
    <col min="1026" max="1026" width="17.28515625" style="105" customWidth="1"/>
    <col min="1027" max="1027" width="19.7109375" style="105" customWidth="1"/>
    <col min="1028" max="1028" width="18.42578125" style="105" customWidth="1"/>
    <col min="1029" max="1029" width="17.28515625" style="105" customWidth="1"/>
    <col min="1030" max="1030" width="13.7109375" style="105" customWidth="1"/>
    <col min="1031" max="1031" width="16.42578125" style="105" customWidth="1"/>
    <col min="1032" max="1032" width="2.7109375" style="105" customWidth="1"/>
    <col min="1033" max="1280" width="11.42578125" style="105"/>
    <col min="1281" max="1281" width="41.85546875" style="105" customWidth="1"/>
    <col min="1282" max="1282" width="17.28515625" style="105" customWidth="1"/>
    <col min="1283" max="1283" width="19.7109375" style="105" customWidth="1"/>
    <col min="1284" max="1284" width="18.42578125" style="105" customWidth="1"/>
    <col min="1285" max="1285" width="17.28515625" style="105" customWidth="1"/>
    <col min="1286" max="1286" width="13.7109375" style="105" customWidth="1"/>
    <col min="1287" max="1287" width="16.42578125" style="105" customWidth="1"/>
    <col min="1288" max="1288" width="2.7109375" style="105" customWidth="1"/>
    <col min="1289" max="1536" width="11.42578125" style="105"/>
    <col min="1537" max="1537" width="41.85546875" style="105" customWidth="1"/>
    <col min="1538" max="1538" width="17.28515625" style="105" customWidth="1"/>
    <col min="1539" max="1539" width="19.7109375" style="105" customWidth="1"/>
    <col min="1540" max="1540" width="18.42578125" style="105" customWidth="1"/>
    <col min="1541" max="1541" width="17.28515625" style="105" customWidth="1"/>
    <col min="1542" max="1542" width="13.7109375" style="105" customWidth="1"/>
    <col min="1543" max="1543" width="16.42578125" style="105" customWidth="1"/>
    <col min="1544" max="1544" width="2.7109375" style="105" customWidth="1"/>
    <col min="1545" max="1792" width="11.42578125" style="105"/>
    <col min="1793" max="1793" width="41.85546875" style="105" customWidth="1"/>
    <col min="1794" max="1794" width="17.28515625" style="105" customWidth="1"/>
    <col min="1795" max="1795" width="19.7109375" style="105" customWidth="1"/>
    <col min="1796" max="1796" width="18.42578125" style="105" customWidth="1"/>
    <col min="1797" max="1797" width="17.28515625" style="105" customWidth="1"/>
    <col min="1798" max="1798" width="13.7109375" style="105" customWidth="1"/>
    <col min="1799" max="1799" width="16.42578125" style="105" customWidth="1"/>
    <col min="1800" max="1800" width="2.7109375" style="105" customWidth="1"/>
    <col min="1801" max="2048" width="11.42578125" style="105"/>
    <col min="2049" max="2049" width="41.85546875" style="105" customWidth="1"/>
    <col min="2050" max="2050" width="17.28515625" style="105" customWidth="1"/>
    <col min="2051" max="2051" width="19.7109375" style="105" customWidth="1"/>
    <col min="2052" max="2052" width="18.42578125" style="105" customWidth="1"/>
    <col min="2053" max="2053" width="17.28515625" style="105" customWidth="1"/>
    <col min="2054" max="2054" width="13.7109375" style="105" customWidth="1"/>
    <col min="2055" max="2055" width="16.42578125" style="105" customWidth="1"/>
    <col min="2056" max="2056" width="2.7109375" style="105" customWidth="1"/>
    <col min="2057" max="2304" width="11.42578125" style="105"/>
    <col min="2305" max="2305" width="41.85546875" style="105" customWidth="1"/>
    <col min="2306" max="2306" width="17.28515625" style="105" customWidth="1"/>
    <col min="2307" max="2307" width="19.7109375" style="105" customWidth="1"/>
    <col min="2308" max="2308" width="18.42578125" style="105" customWidth="1"/>
    <col min="2309" max="2309" width="17.28515625" style="105" customWidth="1"/>
    <col min="2310" max="2310" width="13.7109375" style="105" customWidth="1"/>
    <col min="2311" max="2311" width="16.42578125" style="105" customWidth="1"/>
    <col min="2312" max="2312" width="2.7109375" style="105" customWidth="1"/>
    <col min="2313" max="2560" width="11.42578125" style="105"/>
    <col min="2561" max="2561" width="41.85546875" style="105" customWidth="1"/>
    <col min="2562" max="2562" width="17.28515625" style="105" customWidth="1"/>
    <col min="2563" max="2563" width="19.7109375" style="105" customWidth="1"/>
    <col min="2564" max="2564" width="18.42578125" style="105" customWidth="1"/>
    <col min="2565" max="2565" width="17.28515625" style="105" customWidth="1"/>
    <col min="2566" max="2566" width="13.7109375" style="105" customWidth="1"/>
    <col min="2567" max="2567" width="16.42578125" style="105" customWidth="1"/>
    <col min="2568" max="2568" width="2.7109375" style="105" customWidth="1"/>
    <col min="2569" max="2816" width="11.42578125" style="105"/>
    <col min="2817" max="2817" width="41.85546875" style="105" customWidth="1"/>
    <col min="2818" max="2818" width="17.28515625" style="105" customWidth="1"/>
    <col min="2819" max="2819" width="19.7109375" style="105" customWidth="1"/>
    <col min="2820" max="2820" width="18.42578125" style="105" customWidth="1"/>
    <col min="2821" max="2821" width="17.28515625" style="105" customWidth="1"/>
    <col min="2822" max="2822" width="13.7109375" style="105" customWidth="1"/>
    <col min="2823" max="2823" width="16.42578125" style="105" customWidth="1"/>
    <col min="2824" max="2824" width="2.7109375" style="105" customWidth="1"/>
    <col min="2825" max="3072" width="11.42578125" style="105"/>
    <col min="3073" max="3073" width="41.85546875" style="105" customWidth="1"/>
    <col min="3074" max="3074" width="17.28515625" style="105" customWidth="1"/>
    <col min="3075" max="3075" width="19.7109375" style="105" customWidth="1"/>
    <col min="3076" max="3076" width="18.42578125" style="105" customWidth="1"/>
    <col min="3077" max="3077" width="17.28515625" style="105" customWidth="1"/>
    <col min="3078" max="3078" width="13.7109375" style="105" customWidth="1"/>
    <col min="3079" max="3079" width="16.42578125" style="105" customWidth="1"/>
    <col min="3080" max="3080" width="2.7109375" style="105" customWidth="1"/>
    <col min="3081" max="3328" width="11.42578125" style="105"/>
    <col min="3329" max="3329" width="41.85546875" style="105" customWidth="1"/>
    <col min="3330" max="3330" width="17.28515625" style="105" customWidth="1"/>
    <col min="3331" max="3331" width="19.7109375" style="105" customWidth="1"/>
    <col min="3332" max="3332" width="18.42578125" style="105" customWidth="1"/>
    <col min="3333" max="3333" width="17.28515625" style="105" customWidth="1"/>
    <col min="3334" max="3334" width="13.7109375" style="105" customWidth="1"/>
    <col min="3335" max="3335" width="16.42578125" style="105" customWidth="1"/>
    <col min="3336" max="3336" width="2.7109375" style="105" customWidth="1"/>
    <col min="3337" max="3584" width="11.42578125" style="105"/>
    <col min="3585" max="3585" width="41.85546875" style="105" customWidth="1"/>
    <col min="3586" max="3586" width="17.28515625" style="105" customWidth="1"/>
    <col min="3587" max="3587" width="19.7109375" style="105" customWidth="1"/>
    <col min="3588" max="3588" width="18.42578125" style="105" customWidth="1"/>
    <col min="3589" max="3589" width="17.28515625" style="105" customWidth="1"/>
    <col min="3590" max="3590" width="13.7109375" style="105" customWidth="1"/>
    <col min="3591" max="3591" width="16.42578125" style="105" customWidth="1"/>
    <col min="3592" max="3592" width="2.7109375" style="105" customWidth="1"/>
    <col min="3593" max="3840" width="11.42578125" style="105"/>
    <col min="3841" max="3841" width="41.85546875" style="105" customWidth="1"/>
    <col min="3842" max="3842" width="17.28515625" style="105" customWidth="1"/>
    <col min="3843" max="3843" width="19.7109375" style="105" customWidth="1"/>
    <col min="3844" max="3844" width="18.42578125" style="105" customWidth="1"/>
    <col min="3845" max="3845" width="17.28515625" style="105" customWidth="1"/>
    <col min="3846" max="3846" width="13.7109375" style="105" customWidth="1"/>
    <col min="3847" max="3847" width="16.42578125" style="105" customWidth="1"/>
    <col min="3848" max="3848" width="2.7109375" style="105" customWidth="1"/>
    <col min="3849" max="4096" width="11.42578125" style="105"/>
    <col min="4097" max="4097" width="41.85546875" style="105" customWidth="1"/>
    <col min="4098" max="4098" width="17.28515625" style="105" customWidth="1"/>
    <col min="4099" max="4099" width="19.7109375" style="105" customWidth="1"/>
    <col min="4100" max="4100" width="18.42578125" style="105" customWidth="1"/>
    <col min="4101" max="4101" width="17.28515625" style="105" customWidth="1"/>
    <col min="4102" max="4102" width="13.7109375" style="105" customWidth="1"/>
    <col min="4103" max="4103" width="16.42578125" style="105" customWidth="1"/>
    <col min="4104" max="4104" width="2.7109375" style="105" customWidth="1"/>
    <col min="4105" max="4352" width="11.42578125" style="105"/>
    <col min="4353" max="4353" width="41.85546875" style="105" customWidth="1"/>
    <col min="4354" max="4354" width="17.28515625" style="105" customWidth="1"/>
    <col min="4355" max="4355" width="19.7109375" style="105" customWidth="1"/>
    <col min="4356" max="4356" width="18.42578125" style="105" customWidth="1"/>
    <col min="4357" max="4357" width="17.28515625" style="105" customWidth="1"/>
    <col min="4358" max="4358" width="13.7109375" style="105" customWidth="1"/>
    <col min="4359" max="4359" width="16.42578125" style="105" customWidth="1"/>
    <col min="4360" max="4360" width="2.7109375" style="105" customWidth="1"/>
    <col min="4361" max="4608" width="11.42578125" style="105"/>
    <col min="4609" max="4609" width="41.85546875" style="105" customWidth="1"/>
    <col min="4610" max="4610" width="17.28515625" style="105" customWidth="1"/>
    <col min="4611" max="4611" width="19.7109375" style="105" customWidth="1"/>
    <col min="4612" max="4612" width="18.42578125" style="105" customWidth="1"/>
    <col min="4613" max="4613" width="17.28515625" style="105" customWidth="1"/>
    <col min="4614" max="4614" width="13.7109375" style="105" customWidth="1"/>
    <col min="4615" max="4615" width="16.42578125" style="105" customWidth="1"/>
    <col min="4616" max="4616" width="2.7109375" style="105" customWidth="1"/>
    <col min="4617" max="4864" width="11.42578125" style="105"/>
    <col min="4865" max="4865" width="41.85546875" style="105" customWidth="1"/>
    <col min="4866" max="4866" width="17.28515625" style="105" customWidth="1"/>
    <col min="4867" max="4867" width="19.7109375" style="105" customWidth="1"/>
    <col min="4868" max="4868" width="18.42578125" style="105" customWidth="1"/>
    <col min="4869" max="4869" width="17.28515625" style="105" customWidth="1"/>
    <col min="4870" max="4870" width="13.7109375" style="105" customWidth="1"/>
    <col min="4871" max="4871" width="16.42578125" style="105" customWidth="1"/>
    <col min="4872" max="4872" width="2.7109375" style="105" customWidth="1"/>
    <col min="4873" max="5120" width="11.42578125" style="105"/>
    <col min="5121" max="5121" width="41.85546875" style="105" customWidth="1"/>
    <col min="5122" max="5122" width="17.28515625" style="105" customWidth="1"/>
    <col min="5123" max="5123" width="19.7109375" style="105" customWidth="1"/>
    <col min="5124" max="5124" width="18.42578125" style="105" customWidth="1"/>
    <col min="5125" max="5125" width="17.28515625" style="105" customWidth="1"/>
    <col min="5126" max="5126" width="13.7109375" style="105" customWidth="1"/>
    <col min="5127" max="5127" width="16.42578125" style="105" customWidth="1"/>
    <col min="5128" max="5128" width="2.7109375" style="105" customWidth="1"/>
    <col min="5129" max="5376" width="11.42578125" style="105"/>
    <col min="5377" max="5377" width="41.85546875" style="105" customWidth="1"/>
    <col min="5378" max="5378" width="17.28515625" style="105" customWidth="1"/>
    <col min="5379" max="5379" width="19.7109375" style="105" customWidth="1"/>
    <col min="5380" max="5380" width="18.42578125" style="105" customWidth="1"/>
    <col min="5381" max="5381" width="17.28515625" style="105" customWidth="1"/>
    <col min="5382" max="5382" width="13.7109375" style="105" customWidth="1"/>
    <col min="5383" max="5383" width="16.42578125" style="105" customWidth="1"/>
    <col min="5384" max="5384" width="2.7109375" style="105" customWidth="1"/>
    <col min="5385" max="5632" width="11.42578125" style="105"/>
    <col min="5633" max="5633" width="41.85546875" style="105" customWidth="1"/>
    <col min="5634" max="5634" width="17.28515625" style="105" customWidth="1"/>
    <col min="5635" max="5635" width="19.7109375" style="105" customWidth="1"/>
    <col min="5636" max="5636" width="18.42578125" style="105" customWidth="1"/>
    <col min="5637" max="5637" width="17.28515625" style="105" customWidth="1"/>
    <col min="5638" max="5638" width="13.7109375" style="105" customWidth="1"/>
    <col min="5639" max="5639" width="16.42578125" style="105" customWidth="1"/>
    <col min="5640" max="5640" width="2.7109375" style="105" customWidth="1"/>
    <col min="5641" max="5888" width="11.42578125" style="105"/>
    <col min="5889" max="5889" width="41.85546875" style="105" customWidth="1"/>
    <col min="5890" max="5890" width="17.28515625" style="105" customWidth="1"/>
    <col min="5891" max="5891" width="19.7109375" style="105" customWidth="1"/>
    <col min="5892" max="5892" width="18.42578125" style="105" customWidth="1"/>
    <col min="5893" max="5893" width="17.28515625" style="105" customWidth="1"/>
    <col min="5894" max="5894" width="13.7109375" style="105" customWidth="1"/>
    <col min="5895" max="5895" width="16.42578125" style="105" customWidth="1"/>
    <col min="5896" max="5896" width="2.7109375" style="105" customWidth="1"/>
    <col min="5897" max="6144" width="11.42578125" style="105"/>
    <col min="6145" max="6145" width="41.85546875" style="105" customWidth="1"/>
    <col min="6146" max="6146" width="17.28515625" style="105" customWidth="1"/>
    <col min="6147" max="6147" width="19.7109375" style="105" customWidth="1"/>
    <col min="6148" max="6148" width="18.42578125" style="105" customWidth="1"/>
    <col min="6149" max="6149" width="17.28515625" style="105" customWidth="1"/>
    <col min="6150" max="6150" width="13.7109375" style="105" customWidth="1"/>
    <col min="6151" max="6151" width="16.42578125" style="105" customWidth="1"/>
    <col min="6152" max="6152" width="2.7109375" style="105" customWidth="1"/>
    <col min="6153" max="6400" width="11.42578125" style="105"/>
    <col min="6401" max="6401" width="41.85546875" style="105" customWidth="1"/>
    <col min="6402" max="6402" width="17.28515625" style="105" customWidth="1"/>
    <col min="6403" max="6403" width="19.7109375" style="105" customWidth="1"/>
    <col min="6404" max="6404" width="18.42578125" style="105" customWidth="1"/>
    <col min="6405" max="6405" width="17.28515625" style="105" customWidth="1"/>
    <col min="6406" max="6406" width="13.7109375" style="105" customWidth="1"/>
    <col min="6407" max="6407" width="16.42578125" style="105" customWidth="1"/>
    <col min="6408" max="6408" width="2.7109375" style="105" customWidth="1"/>
    <col min="6409" max="6656" width="11.42578125" style="105"/>
    <col min="6657" max="6657" width="41.85546875" style="105" customWidth="1"/>
    <col min="6658" max="6658" width="17.28515625" style="105" customWidth="1"/>
    <col min="6659" max="6659" width="19.7109375" style="105" customWidth="1"/>
    <col min="6660" max="6660" width="18.42578125" style="105" customWidth="1"/>
    <col min="6661" max="6661" width="17.28515625" style="105" customWidth="1"/>
    <col min="6662" max="6662" width="13.7109375" style="105" customWidth="1"/>
    <col min="6663" max="6663" width="16.42578125" style="105" customWidth="1"/>
    <col min="6664" max="6664" width="2.7109375" style="105" customWidth="1"/>
    <col min="6665" max="6912" width="11.42578125" style="105"/>
    <col min="6913" max="6913" width="41.85546875" style="105" customWidth="1"/>
    <col min="6914" max="6914" width="17.28515625" style="105" customWidth="1"/>
    <col min="6915" max="6915" width="19.7109375" style="105" customWidth="1"/>
    <col min="6916" max="6916" width="18.42578125" style="105" customWidth="1"/>
    <col min="6917" max="6917" width="17.28515625" style="105" customWidth="1"/>
    <col min="6918" max="6918" width="13.7109375" style="105" customWidth="1"/>
    <col min="6919" max="6919" width="16.42578125" style="105" customWidth="1"/>
    <col min="6920" max="6920" width="2.7109375" style="105" customWidth="1"/>
    <col min="6921" max="7168" width="11.42578125" style="105"/>
    <col min="7169" max="7169" width="41.85546875" style="105" customWidth="1"/>
    <col min="7170" max="7170" width="17.28515625" style="105" customWidth="1"/>
    <col min="7171" max="7171" width="19.7109375" style="105" customWidth="1"/>
    <col min="7172" max="7172" width="18.42578125" style="105" customWidth="1"/>
    <col min="7173" max="7173" width="17.28515625" style="105" customWidth="1"/>
    <col min="7174" max="7174" width="13.7109375" style="105" customWidth="1"/>
    <col min="7175" max="7175" width="16.42578125" style="105" customWidth="1"/>
    <col min="7176" max="7176" width="2.7109375" style="105" customWidth="1"/>
    <col min="7177" max="7424" width="11.42578125" style="105"/>
    <col min="7425" max="7425" width="41.85546875" style="105" customWidth="1"/>
    <col min="7426" max="7426" width="17.28515625" style="105" customWidth="1"/>
    <col min="7427" max="7427" width="19.7109375" style="105" customWidth="1"/>
    <col min="7428" max="7428" width="18.42578125" style="105" customWidth="1"/>
    <col min="7429" max="7429" width="17.28515625" style="105" customWidth="1"/>
    <col min="7430" max="7430" width="13.7109375" style="105" customWidth="1"/>
    <col min="7431" max="7431" width="16.42578125" style="105" customWidth="1"/>
    <col min="7432" max="7432" width="2.7109375" style="105" customWidth="1"/>
    <col min="7433" max="7680" width="11.42578125" style="105"/>
    <col min="7681" max="7681" width="41.85546875" style="105" customWidth="1"/>
    <col min="7682" max="7682" width="17.28515625" style="105" customWidth="1"/>
    <col min="7683" max="7683" width="19.7109375" style="105" customWidth="1"/>
    <col min="7684" max="7684" width="18.42578125" style="105" customWidth="1"/>
    <col min="7685" max="7685" width="17.28515625" style="105" customWidth="1"/>
    <col min="7686" max="7686" width="13.7109375" style="105" customWidth="1"/>
    <col min="7687" max="7687" width="16.42578125" style="105" customWidth="1"/>
    <col min="7688" max="7688" width="2.7109375" style="105" customWidth="1"/>
    <col min="7689" max="7936" width="11.42578125" style="105"/>
    <col min="7937" max="7937" width="41.85546875" style="105" customWidth="1"/>
    <col min="7938" max="7938" width="17.28515625" style="105" customWidth="1"/>
    <col min="7939" max="7939" width="19.7109375" style="105" customWidth="1"/>
    <col min="7940" max="7940" width="18.42578125" style="105" customWidth="1"/>
    <col min="7941" max="7941" width="17.28515625" style="105" customWidth="1"/>
    <col min="7942" max="7942" width="13.7109375" style="105" customWidth="1"/>
    <col min="7943" max="7943" width="16.42578125" style="105" customWidth="1"/>
    <col min="7944" max="7944" width="2.7109375" style="105" customWidth="1"/>
    <col min="7945" max="8192" width="11.42578125" style="105"/>
    <col min="8193" max="8193" width="41.85546875" style="105" customWidth="1"/>
    <col min="8194" max="8194" width="17.28515625" style="105" customWidth="1"/>
    <col min="8195" max="8195" width="19.7109375" style="105" customWidth="1"/>
    <col min="8196" max="8196" width="18.42578125" style="105" customWidth="1"/>
    <col min="8197" max="8197" width="17.28515625" style="105" customWidth="1"/>
    <col min="8198" max="8198" width="13.7109375" style="105" customWidth="1"/>
    <col min="8199" max="8199" width="16.42578125" style="105" customWidth="1"/>
    <col min="8200" max="8200" width="2.7109375" style="105" customWidth="1"/>
    <col min="8201" max="8448" width="11.42578125" style="105"/>
    <col min="8449" max="8449" width="41.85546875" style="105" customWidth="1"/>
    <col min="8450" max="8450" width="17.28515625" style="105" customWidth="1"/>
    <col min="8451" max="8451" width="19.7109375" style="105" customWidth="1"/>
    <col min="8452" max="8452" width="18.42578125" style="105" customWidth="1"/>
    <col min="8453" max="8453" width="17.28515625" style="105" customWidth="1"/>
    <col min="8454" max="8454" width="13.7109375" style="105" customWidth="1"/>
    <col min="8455" max="8455" width="16.42578125" style="105" customWidth="1"/>
    <col min="8456" max="8456" width="2.7109375" style="105" customWidth="1"/>
    <col min="8457" max="8704" width="11.42578125" style="105"/>
    <col min="8705" max="8705" width="41.85546875" style="105" customWidth="1"/>
    <col min="8706" max="8706" width="17.28515625" style="105" customWidth="1"/>
    <col min="8707" max="8707" width="19.7109375" style="105" customWidth="1"/>
    <col min="8708" max="8708" width="18.42578125" style="105" customWidth="1"/>
    <col min="8709" max="8709" width="17.28515625" style="105" customWidth="1"/>
    <col min="8710" max="8710" width="13.7109375" style="105" customWidth="1"/>
    <col min="8711" max="8711" width="16.42578125" style="105" customWidth="1"/>
    <col min="8712" max="8712" width="2.7109375" style="105" customWidth="1"/>
    <col min="8713" max="8960" width="11.42578125" style="105"/>
    <col min="8961" max="8961" width="41.85546875" style="105" customWidth="1"/>
    <col min="8962" max="8962" width="17.28515625" style="105" customWidth="1"/>
    <col min="8963" max="8963" width="19.7109375" style="105" customWidth="1"/>
    <col min="8964" max="8964" width="18.42578125" style="105" customWidth="1"/>
    <col min="8965" max="8965" width="17.28515625" style="105" customWidth="1"/>
    <col min="8966" max="8966" width="13.7109375" style="105" customWidth="1"/>
    <col min="8967" max="8967" width="16.42578125" style="105" customWidth="1"/>
    <col min="8968" max="8968" width="2.7109375" style="105" customWidth="1"/>
    <col min="8969" max="9216" width="11.42578125" style="105"/>
    <col min="9217" max="9217" width="41.85546875" style="105" customWidth="1"/>
    <col min="9218" max="9218" width="17.28515625" style="105" customWidth="1"/>
    <col min="9219" max="9219" width="19.7109375" style="105" customWidth="1"/>
    <col min="9220" max="9220" width="18.42578125" style="105" customWidth="1"/>
    <col min="9221" max="9221" width="17.28515625" style="105" customWidth="1"/>
    <col min="9222" max="9222" width="13.7109375" style="105" customWidth="1"/>
    <col min="9223" max="9223" width="16.42578125" style="105" customWidth="1"/>
    <col min="9224" max="9224" width="2.7109375" style="105" customWidth="1"/>
    <col min="9225" max="9472" width="11.42578125" style="105"/>
    <col min="9473" max="9473" width="41.85546875" style="105" customWidth="1"/>
    <col min="9474" max="9474" width="17.28515625" style="105" customWidth="1"/>
    <col min="9475" max="9475" width="19.7109375" style="105" customWidth="1"/>
    <col min="9476" max="9476" width="18.42578125" style="105" customWidth="1"/>
    <col min="9477" max="9477" width="17.28515625" style="105" customWidth="1"/>
    <col min="9478" max="9478" width="13.7109375" style="105" customWidth="1"/>
    <col min="9479" max="9479" width="16.42578125" style="105" customWidth="1"/>
    <col min="9480" max="9480" width="2.7109375" style="105" customWidth="1"/>
    <col min="9481" max="9728" width="11.42578125" style="105"/>
    <col min="9729" max="9729" width="41.85546875" style="105" customWidth="1"/>
    <col min="9730" max="9730" width="17.28515625" style="105" customWidth="1"/>
    <col min="9731" max="9731" width="19.7109375" style="105" customWidth="1"/>
    <col min="9732" max="9732" width="18.42578125" style="105" customWidth="1"/>
    <col min="9733" max="9733" width="17.28515625" style="105" customWidth="1"/>
    <col min="9734" max="9734" width="13.7109375" style="105" customWidth="1"/>
    <col min="9735" max="9735" width="16.42578125" style="105" customWidth="1"/>
    <col min="9736" max="9736" width="2.7109375" style="105" customWidth="1"/>
    <col min="9737" max="9984" width="11.42578125" style="105"/>
    <col min="9985" max="9985" width="41.85546875" style="105" customWidth="1"/>
    <col min="9986" max="9986" width="17.28515625" style="105" customWidth="1"/>
    <col min="9987" max="9987" width="19.7109375" style="105" customWidth="1"/>
    <col min="9988" max="9988" width="18.42578125" style="105" customWidth="1"/>
    <col min="9989" max="9989" width="17.28515625" style="105" customWidth="1"/>
    <col min="9990" max="9990" width="13.7109375" style="105" customWidth="1"/>
    <col min="9991" max="9991" width="16.42578125" style="105" customWidth="1"/>
    <col min="9992" max="9992" width="2.7109375" style="105" customWidth="1"/>
    <col min="9993" max="10240" width="11.42578125" style="105"/>
    <col min="10241" max="10241" width="41.85546875" style="105" customWidth="1"/>
    <col min="10242" max="10242" width="17.28515625" style="105" customWidth="1"/>
    <col min="10243" max="10243" width="19.7109375" style="105" customWidth="1"/>
    <col min="10244" max="10244" width="18.42578125" style="105" customWidth="1"/>
    <col min="10245" max="10245" width="17.28515625" style="105" customWidth="1"/>
    <col min="10246" max="10246" width="13.7109375" style="105" customWidth="1"/>
    <col min="10247" max="10247" width="16.42578125" style="105" customWidth="1"/>
    <col min="10248" max="10248" width="2.7109375" style="105" customWidth="1"/>
    <col min="10249" max="10496" width="11.42578125" style="105"/>
    <col min="10497" max="10497" width="41.85546875" style="105" customWidth="1"/>
    <col min="10498" max="10498" width="17.28515625" style="105" customWidth="1"/>
    <col min="10499" max="10499" width="19.7109375" style="105" customWidth="1"/>
    <col min="10500" max="10500" width="18.42578125" style="105" customWidth="1"/>
    <col min="10501" max="10501" width="17.28515625" style="105" customWidth="1"/>
    <col min="10502" max="10502" width="13.7109375" style="105" customWidth="1"/>
    <col min="10503" max="10503" width="16.42578125" style="105" customWidth="1"/>
    <col min="10504" max="10504" width="2.7109375" style="105" customWidth="1"/>
    <col min="10505" max="10752" width="11.42578125" style="105"/>
    <col min="10753" max="10753" width="41.85546875" style="105" customWidth="1"/>
    <col min="10754" max="10754" width="17.28515625" style="105" customWidth="1"/>
    <col min="10755" max="10755" width="19.7109375" style="105" customWidth="1"/>
    <col min="10756" max="10756" width="18.42578125" style="105" customWidth="1"/>
    <col min="10757" max="10757" width="17.28515625" style="105" customWidth="1"/>
    <col min="10758" max="10758" width="13.7109375" style="105" customWidth="1"/>
    <col min="10759" max="10759" width="16.42578125" style="105" customWidth="1"/>
    <col min="10760" max="10760" width="2.7109375" style="105" customWidth="1"/>
    <col min="10761" max="11008" width="11.42578125" style="105"/>
    <col min="11009" max="11009" width="41.85546875" style="105" customWidth="1"/>
    <col min="11010" max="11010" width="17.28515625" style="105" customWidth="1"/>
    <col min="11011" max="11011" width="19.7109375" style="105" customWidth="1"/>
    <col min="11012" max="11012" width="18.42578125" style="105" customWidth="1"/>
    <col min="11013" max="11013" width="17.28515625" style="105" customWidth="1"/>
    <col min="11014" max="11014" width="13.7109375" style="105" customWidth="1"/>
    <col min="11015" max="11015" width="16.42578125" style="105" customWidth="1"/>
    <col min="11016" max="11016" width="2.7109375" style="105" customWidth="1"/>
    <col min="11017" max="11264" width="11.42578125" style="105"/>
    <col min="11265" max="11265" width="41.85546875" style="105" customWidth="1"/>
    <col min="11266" max="11266" width="17.28515625" style="105" customWidth="1"/>
    <col min="11267" max="11267" width="19.7109375" style="105" customWidth="1"/>
    <col min="11268" max="11268" width="18.42578125" style="105" customWidth="1"/>
    <col min="11269" max="11269" width="17.28515625" style="105" customWidth="1"/>
    <col min="11270" max="11270" width="13.7109375" style="105" customWidth="1"/>
    <col min="11271" max="11271" width="16.42578125" style="105" customWidth="1"/>
    <col min="11272" max="11272" width="2.7109375" style="105" customWidth="1"/>
    <col min="11273" max="11520" width="11.42578125" style="105"/>
    <col min="11521" max="11521" width="41.85546875" style="105" customWidth="1"/>
    <col min="11522" max="11522" width="17.28515625" style="105" customWidth="1"/>
    <col min="11523" max="11523" width="19.7109375" style="105" customWidth="1"/>
    <col min="11524" max="11524" width="18.42578125" style="105" customWidth="1"/>
    <col min="11525" max="11525" width="17.28515625" style="105" customWidth="1"/>
    <col min="11526" max="11526" width="13.7109375" style="105" customWidth="1"/>
    <col min="11527" max="11527" width="16.42578125" style="105" customWidth="1"/>
    <col min="11528" max="11528" width="2.7109375" style="105" customWidth="1"/>
    <col min="11529" max="11776" width="11.42578125" style="105"/>
    <col min="11777" max="11777" width="41.85546875" style="105" customWidth="1"/>
    <col min="11778" max="11778" width="17.28515625" style="105" customWidth="1"/>
    <col min="11779" max="11779" width="19.7109375" style="105" customWidth="1"/>
    <col min="11780" max="11780" width="18.42578125" style="105" customWidth="1"/>
    <col min="11781" max="11781" width="17.28515625" style="105" customWidth="1"/>
    <col min="11782" max="11782" width="13.7109375" style="105" customWidth="1"/>
    <col min="11783" max="11783" width="16.42578125" style="105" customWidth="1"/>
    <col min="11784" max="11784" width="2.7109375" style="105" customWidth="1"/>
    <col min="11785" max="12032" width="11.42578125" style="105"/>
    <col min="12033" max="12033" width="41.85546875" style="105" customWidth="1"/>
    <col min="12034" max="12034" width="17.28515625" style="105" customWidth="1"/>
    <col min="12035" max="12035" width="19.7109375" style="105" customWidth="1"/>
    <col min="12036" max="12036" width="18.42578125" style="105" customWidth="1"/>
    <col min="12037" max="12037" width="17.28515625" style="105" customWidth="1"/>
    <col min="12038" max="12038" width="13.7109375" style="105" customWidth="1"/>
    <col min="12039" max="12039" width="16.42578125" style="105" customWidth="1"/>
    <col min="12040" max="12040" width="2.7109375" style="105" customWidth="1"/>
    <col min="12041" max="12288" width="11.42578125" style="105"/>
    <col min="12289" max="12289" width="41.85546875" style="105" customWidth="1"/>
    <col min="12290" max="12290" width="17.28515625" style="105" customWidth="1"/>
    <col min="12291" max="12291" width="19.7109375" style="105" customWidth="1"/>
    <col min="12292" max="12292" width="18.42578125" style="105" customWidth="1"/>
    <col min="12293" max="12293" width="17.28515625" style="105" customWidth="1"/>
    <col min="12294" max="12294" width="13.7109375" style="105" customWidth="1"/>
    <col min="12295" max="12295" width="16.42578125" style="105" customWidth="1"/>
    <col min="12296" max="12296" width="2.7109375" style="105" customWidth="1"/>
    <col min="12297" max="12544" width="11.42578125" style="105"/>
    <col min="12545" max="12545" width="41.85546875" style="105" customWidth="1"/>
    <col min="12546" max="12546" width="17.28515625" style="105" customWidth="1"/>
    <col min="12547" max="12547" width="19.7109375" style="105" customWidth="1"/>
    <col min="12548" max="12548" width="18.42578125" style="105" customWidth="1"/>
    <col min="12549" max="12549" width="17.28515625" style="105" customWidth="1"/>
    <col min="12550" max="12550" width="13.7109375" style="105" customWidth="1"/>
    <col min="12551" max="12551" width="16.42578125" style="105" customWidth="1"/>
    <col min="12552" max="12552" width="2.7109375" style="105" customWidth="1"/>
    <col min="12553" max="12800" width="11.42578125" style="105"/>
    <col min="12801" max="12801" width="41.85546875" style="105" customWidth="1"/>
    <col min="12802" max="12802" width="17.28515625" style="105" customWidth="1"/>
    <col min="12803" max="12803" width="19.7109375" style="105" customWidth="1"/>
    <col min="12804" max="12804" width="18.42578125" style="105" customWidth="1"/>
    <col min="12805" max="12805" width="17.28515625" style="105" customWidth="1"/>
    <col min="12806" max="12806" width="13.7109375" style="105" customWidth="1"/>
    <col min="12807" max="12807" width="16.42578125" style="105" customWidth="1"/>
    <col min="12808" max="12808" width="2.7109375" style="105" customWidth="1"/>
    <col min="12809" max="13056" width="11.42578125" style="105"/>
    <col min="13057" max="13057" width="41.85546875" style="105" customWidth="1"/>
    <col min="13058" max="13058" width="17.28515625" style="105" customWidth="1"/>
    <col min="13059" max="13059" width="19.7109375" style="105" customWidth="1"/>
    <col min="13060" max="13060" width="18.42578125" style="105" customWidth="1"/>
    <col min="13061" max="13061" width="17.28515625" style="105" customWidth="1"/>
    <col min="13062" max="13062" width="13.7109375" style="105" customWidth="1"/>
    <col min="13063" max="13063" width="16.42578125" style="105" customWidth="1"/>
    <col min="13064" max="13064" width="2.7109375" style="105" customWidth="1"/>
    <col min="13065" max="13312" width="11.42578125" style="105"/>
    <col min="13313" max="13313" width="41.85546875" style="105" customWidth="1"/>
    <col min="13314" max="13314" width="17.28515625" style="105" customWidth="1"/>
    <col min="13315" max="13315" width="19.7109375" style="105" customWidth="1"/>
    <col min="13316" max="13316" width="18.42578125" style="105" customWidth="1"/>
    <col min="13317" max="13317" width="17.28515625" style="105" customWidth="1"/>
    <col min="13318" max="13318" width="13.7109375" style="105" customWidth="1"/>
    <col min="13319" max="13319" width="16.42578125" style="105" customWidth="1"/>
    <col min="13320" max="13320" width="2.7109375" style="105" customWidth="1"/>
    <col min="13321" max="13568" width="11.42578125" style="105"/>
    <col min="13569" max="13569" width="41.85546875" style="105" customWidth="1"/>
    <col min="13570" max="13570" width="17.28515625" style="105" customWidth="1"/>
    <col min="13571" max="13571" width="19.7109375" style="105" customWidth="1"/>
    <col min="13572" max="13572" width="18.42578125" style="105" customWidth="1"/>
    <col min="13573" max="13573" width="17.28515625" style="105" customWidth="1"/>
    <col min="13574" max="13574" width="13.7109375" style="105" customWidth="1"/>
    <col min="13575" max="13575" width="16.42578125" style="105" customWidth="1"/>
    <col min="13576" max="13576" width="2.7109375" style="105" customWidth="1"/>
    <col min="13577" max="13824" width="11.42578125" style="105"/>
    <col min="13825" max="13825" width="41.85546875" style="105" customWidth="1"/>
    <col min="13826" max="13826" width="17.28515625" style="105" customWidth="1"/>
    <col min="13827" max="13827" width="19.7109375" style="105" customWidth="1"/>
    <col min="13828" max="13828" width="18.42578125" style="105" customWidth="1"/>
    <col min="13829" max="13829" width="17.28515625" style="105" customWidth="1"/>
    <col min="13830" max="13830" width="13.7109375" style="105" customWidth="1"/>
    <col min="13831" max="13831" width="16.42578125" style="105" customWidth="1"/>
    <col min="13832" max="13832" width="2.7109375" style="105" customWidth="1"/>
    <col min="13833" max="14080" width="11.42578125" style="105"/>
    <col min="14081" max="14081" width="41.85546875" style="105" customWidth="1"/>
    <col min="14082" max="14082" width="17.28515625" style="105" customWidth="1"/>
    <col min="14083" max="14083" width="19.7109375" style="105" customWidth="1"/>
    <col min="14084" max="14084" width="18.42578125" style="105" customWidth="1"/>
    <col min="14085" max="14085" width="17.28515625" style="105" customWidth="1"/>
    <col min="14086" max="14086" width="13.7109375" style="105" customWidth="1"/>
    <col min="14087" max="14087" width="16.42578125" style="105" customWidth="1"/>
    <col min="14088" max="14088" width="2.7109375" style="105" customWidth="1"/>
    <col min="14089" max="14336" width="11.42578125" style="105"/>
    <col min="14337" max="14337" width="41.85546875" style="105" customWidth="1"/>
    <col min="14338" max="14338" width="17.28515625" style="105" customWidth="1"/>
    <col min="14339" max="14339" width="19.7109375" style="105" customWidth="1"/>
    <col min="14340" max="14340" width="18.42578125" style="105" customWidth="1"/>
    <col min="14341" max="14341" width="17.28515625" style="105" customWidth="1"/>
    <col min="14342" max="14342" width="13.7109375" style="105" customWidth="1"/>
    <col min="14343" max="14343" width="16.42578125" style="105" customWidth="1"/>
    <col min="14344" max="14344" width="2.7109375" style="105" customWidth="1"/>
    <col min="14345" max="14592" width="11.42578125" style="105"/>
    <col min="14593" max="14593" width="41.85546875" style="105" customWidth="1"/>
    <col min="14594" max="14594" width="17.28515625" style="105" customWidth="1"/>
    <col min="14595" max="14595" width="19.7109375" style="105" customWidth="1"/>
    <col min="14596" max="14596" width="18.42578125" style="105" customWidth="1"/>
    <col min="14597" max="14597" width="17.28515625" style="105" customWidth="1"/>
    <col min="14598" max="14598" width="13.7109375" style="105" customWidth="1"/>
    <col min="14599" max="14599" width="16.42578125" style="105" customWidth="1"/>
    <col min="14600" max="14600" width="2.7109375" style="105" customWidth="1"/>
    <col min="14601" max="14848" width="11.42578125" style="105"/>
    <col min="14849" max="14849" width="41.85546875" style="105" customWidth="1"/>
    <col min="14850" max="14850" width="17.28515625" style="105" customWidth="1"/>
    <col min="14851" max="14851" width="19.7109375" style="105" customWidth="1"/>
    <col min="14852" max="14852" width="18.42578125" style="105" customWidth="1"/>
    <col min="14853" max="14853" width="17.28515625" style="105" customWidth="1"/>
    <col min="14854" max="14854" width="13.7109375" style="105" customWidth="1"/>
    <col min="14855" max="14855" width="16.42578125" style="105" customWidth="1"/>
    <col min="14856" max="14856" width="2.7109375" style="105" customWidth="1"/>
    <col min="14857" max="15104" width="11.42578125" style="105"/>
    <col min="15105" max="15105" width="41.85546875" style="105" customWidth="1"/>
    <col min="15106" max="15106" width="17.28515625" style="105" customWidth="1"/>
    <col min="15107" max="15107" width="19.7109375" style="105" customWidth="1"/>
    <col min="15108" max="15108" width="18.42578125" style="105" customWidth="1"/>
    <col min="15109" max="15109" width="17.28515625" style="105" customWidth="1"/>
    <col min="15110" max="15110" width="13.7109375" style="105" customWidth="1"/>
    <col min="15111" max="15111" width="16.42578125" style="105" customWidth="1"/>
    <col min="15112" max="15112" width="2.7109375" style="105" customWidth="1"/>
    <col min="15113" max="15360" width="11.42578125" style="105"/>
    <col min="15361" max="15361" width="41.85546875" style="105" customWidth="1"/>
    <col min="15362" max="15362" width="17.28515625" style="105" customWidth="1"/>
    <col min="15363" max="15363" width="19.7109375" style="105" customWidth="1"/>
    <col min="15364" max="15364" width="18.42578125" style="105" customWidth="1"/>
    <col min="15365" max="15365" width="17.28515625" style="105" customWidth="1"/>
    <col min="15366" max="15366" width="13.7109375" style="105" customWidth="1"/>
    <col min="15367" max="15367" width="16.42578125" style="105" customWidth="1"/>
    <col min="15368" max="15368" width="2.7109375" style="105" customWidth="1"/>
    <col min="15369" max="15616" width="11.42578125" style="105"/>
    <col min="15617" max="15617" width="41.85546875" style="105" customWidth="1"/>
    <col min="15618" max="15618" width="17.28515625" style="105" customWidth="1"/>
    <col min="15619" max="15619" width="19.7109375" style="105" customWidth="1"/>
    <col min="15620" max="15620" width="18.42578125" style="105" customWidth="1"/>
    <col min="15621" max="15621" width="17.28515625" style="105" customWidth="1"/>
    <col min="15622" max="15622" width="13.7109375" style="105" customWidth="1"/>
    <col min="15623" max="15623" width="16.42578125" style="105" customWidth="1"/>
    <col min="15624" max="15624" width="2.7109375" style="105" customWidth="1"/>
    <col min="15625" max="15872" width="11.42578125" style="105"/>
    <col min="15873" max="15873" width="41.85546875" style="105" customWidth="1"/>
    <col min="15874" max="15874" width="17.28515625" style="105" customWidth="1"/>
    <col min="15875" max="15875" width="19.7109375" style="105" customWidth="1"/>
    <col min="15876" max="15876" width="18.42578125" style="105" customWidth="1"/>
    <col min="15877" max="15877" width="17.28515625" style="105" customWidth="1"/>
    <col min="15878" max="15878" width="13.7109375" style="105" customWidth="1"/>
    <col min="15879" max="15879" width="16.42578125" style="105" customWidth="1"/>
    <col min="15880" max="15880" width="2.7109375" style="105" customWidth="1"/>
    <col min="15881" max="16128" width="11.42578125" style="105"/>
    <col min="16129" max="16129" width="41.85546875" style="105" customWidth="1"/>
    <col min="16130" max="16130" width="17.28515625" style="105" customWidth="1"/>
    <col min="16131" max="16131" width="19.7109375" style="105" customWidth="1"/>
    <col min="16132" max="16132" width="18.42578125" style="105" customWidth="1"/>
    <col min="16133" max="16133" width="17.28515625" style="105" customWidth="1"/>
    <col min="16134" max="16134" width="13.7109375" style="105" customWidth="1"/>
    <col min="16135" max="16135" width="16.42578125" style="105" customWidth="1"/>
    <col min="16136" max="16136" width="2.7109375" style="105" customWidth="1"/>
    <col min="16137" max="16384" width="11.42578125" style="105"/>
  </cols>
  <sheetData>
    <row r="1" spans="1:10" ht="31.5" customHeight="1" x14ac:dyDescent="0.2">
      <c r="A1" s="1114" t="s">
        <v>2238</v>
      </c>
      <c r="B1" s="1114"/>
      <c r="C1" s="1114"/>
      <c r="D1" s="1114"/>
      <c r="E1" s="1114"/>
      <c r="F1" s="1114"/>
      <c r="G1" s="1114"/>
    </row>
    <row r="2" spans="1:10" ht="15.75" customHeight="1" x14ac:dyDescent="0.2">
      <c r="A2" s="1115" t="s">
        <v>1765</v>
      </c>
      <c r="B2" s="1115"/>
      <c r="C2" s="1115"/>
      <c r="D2" s="1115"/>
      <c r="E2" s="1115"/>
      <c r="F2" s="1115"/>
      <c r="G2" s="1115"/>
    </row>
    <row r="3" spans="1:10" ht="15.75" customHeight="1" x14ac:dyDescent="0.2">
      <c r="A3" s="1116" t="s">
        <v>2239</v>
      </c>
      <c r="B3" s="1116"/>
      <c r="C3" s="1116"/>
      <c r="D3" s="1116"/>
      <c r="E3" s="1116"/>
      <c r="F3" s="1116"/>
      <c r="G3" s="1116"/>
    </row>
    <row r="4" spans="1:10" ht="15.75" customHeight="1" x14ac:dyDescent="0.2">
      <c r="A4" s="1116" t="s">
        <v>43</v>
      </c>
      <c r="B4" s="1116"/>
      <c r="C4" s="1116"/>
      <c r="D4" s="1116"/>
      <c r="E4" s="1116"/>
      <c r="F4" s="1116"/>
      <c r="G4" s="1116"/>
    </row>
    <row r="5" spans="1:10" ht="15" customHeight="1" x14ac:dyDescent="0.2">
      <c r="A5" s="1117" t="s">
        <v>2405</v>
      </c>
      <c r="B5" s="1117"/>
      <c r="C5" s="1117"/>
      <c r="D5" s="1117"/>
      <c r="E5" s="1117"/>
      <c r="F5" s="1117"/>
      <c r="G5" s="1117"/>
    </row>
    <row r="6" spans="1:10" ht="15" customHeight="1" x14ac:dyDescent="0.2">
      <c r="A6" s="1117" t="s">
        <v>2511</v>
      </c>
      <c r="B6" s="1117"/>
      <c r="C6" s="1117"/>
      <c r="D6" s="1117"/>
      <c r="E6" s="1117"/>
      <c r="F6" s="1117"/>
      <c r="G6" s="1117"/>
    </row>
    <row r="7" spans="1:10" ht="14.25" x14ac:dyDescent="0.2">
      <c r="A7" s="1110"/>
      <c r="B7" s="1110"/>
      <c r="C7" s="1110"/>
      <c r="D7" s="1110"/>
      <c r="E7" s="1110"/>
      <c r="F7" s="1110"/>
      <c r="G7" s="1110"/>
    </row>
    <row r="8" spans="1:10" ht="14.25" x14ac:dyDescent="0.2">
      <c r="A8" s="1111"/>
      <c r="B8" s="1111"/>
      <c r="C8" s="1111"/>
      <c r="D8" s="1111"/>
      <c r="E8" s="1111"/>
      <c r="F8" s="1111"/>
      <c r="G8" s="1111"/>
    </row>
    <row r="9" spans="1:10" ht="15" x14ac:dyDescent="0.2">
      <c r="A9" s="1112" t="s">
        <v>2240</v>
      </c>
      <c r="B9" s="1113" t="s">
        <v>1690</v>
      </c>
      <c r="C9" s="1113"/>
      <c r="D9" s="1113"/>
      <c r="E9" s="1113"/>
      <c r="F9" s="1113"/>
      <c r="G9" s="788"/>
    </row>
    <row r="10" spans="1:10" ht="30" x14ac:dyDescent="0.2">
      <c r="A10" s="1112"/>
      <c r="B10" s="788" t="s">
        <v>2114</v>
      </c>
      <c r="C10" s="788" t="s">
        <v>2115</v>
      </c>
      <c r="D10" s="788" t="s">
        <v>52</v>
      </c>
      <c r="E10" s="788" t="s">
        <v>53</v>
      </c>
      <c r="F10" s="788" t="s">
        <v>1694</v>
      </c>
      <c r="G10" s="788" t="s">
        <v>2113</v>
      </c>
    </row>
    <row r="11" spans="1:10" ht="15" customHeight="1" x14ac:dyDescent="0.2">
      <c r="A11" s="556" t="s">
        <v>2241</v>
      </c>
      <c r="B11" s="557">
        <f t="shared" ref="B11:G11" si="0">SUM(B12:B12)</f>
        <v>6594219</v>
      </c>
      <c r="C11" s="557">
        <f t="shared" si="0"/>
        <v>0</v>
      </c>
      <c r="D11" s="557">
        <f t="shared" si="0"/>
        <v>6594219</v>
      </c>
      <c r="E11" s="557">
        <f t="shared" si="0"/>
        <v>6071841.04</v>
      </c>
      <c r="F11" s="557">
        <f t="shared" si="0"/>
        <v>6071841.04</v>
      </c>
      <c r="G11" s="557">
        <f t="shared" si="0"/>
        <v>522377.95999999996</v>
      </c>
      <c r="J11" s="558"/>
    </row>
    <row r="12" spans="1:10" ht="15" customHeight="1" x14ac:dyDescent="0.2">
      <c r="A12" s="559" t="s">
        <v>2310</v>
      </c>
      <c r="B12" s="560">
        <f>+Formato6a!B157</f>
        <v>6594219</v>
      </c>
      <c r="C12" s="560">
        <f>+Formato6a!C157</f>
        <v>0</v>
      </c>
      <c r="D12" s="560">
        <f>+B12+C12</f>
        <v>6594219</v>
      </c>
      <c r="E12" s="560">
        <f>+Formato6a!E157</f>
        <v>6071841.04</v>
      </c>
      <c r="F12" s="560">
        <f>+E12</f>
        <v>6071841.04</v>
      </c>
      <c r="G12" s="560">
        <f>+D12-E12</f>
        <v>522377.95999999996</v>
      </c>
    </row>
    <row r="13" spans="1:10" ht="15" customHeight="1" x14ac:dyDescent="0.2">
      <c r="A13" s="561"/>
      <c r="B13" s="560"/>
      <c r="C13" s="560"/>
      <c r="D13" s="560"/>
      <c r="E13" s="560"/>
      <c r="F13" s="560"/>
      <c r="G13" s="560"/>
    </row>
    <row r="14" spans="1:10" ht="15" customHeight="1" x14ac:dyDescent="0.2">
      <c r="A14" s="562" t="s">
        <v>2242</v>
      </c>
      <c r="B14" s="563">
        <f t="shared" ref="B14:G14" si="1">SUM(B15:B15)</f>
        <v>0</v>
      </c>
      <c r="C14" s="563">
        <f t="shared" si="1"/>
        <v>0</v>
      </c>
      <c r="D14" s="563">
        <f t="shared" si="1"/>
        <v>0</v>
      </c>
      <c r="E14" s="563">
        <f t="shared" si="1"/>
        <v>0</v>
      </c>
      <c r="F14" s="563">
        <f t="shared" si="1"/>
        <v>0</v>
      </c>
      <c r="G14" s="563">
        <f t="shared" si="1"/>
        <v>0</v>
      </c>
    </row>
    <row r="15" spans="1:10" ht="15" customHeight="1" x14ac:dyDescent="0.2">
      <c r="A15" s="559" t="s">
        <v>2311</v>
      </c>
      <c r="B15" s="560">
        <v>0</v>
      </c>
      <c r="C15" s="560"/>
      <c r="D15" s="560">
        <f>+B15+C15</f>
        <v>0</v>
      </c>
      <c r="E15" s="560">
        <v>0</v>
      </c>
      <c r="F15" s="560">
        <v>0</v>
      </c>
      <c r="G15" s="560">
        <f>+D15-E15</f>
        <v>0</v>
      </c>
    </row>
    <row r="16" spans="1:10" ht="15" customHeight="1" x14ac:dyDescent="0.2">
      <c r="A16" s="564"/>
      <c r="B16" s="565"/>
      <c r="C16" s="565"/>
      <c r="D16" s="565"/>
      <c r="E16" s="565"/>
      <c r="F16" s="565"/>
      <c r="G16" s="565"/>
    </row>
    <row r="17" spans="1:7" ht="15" customHeight="1" x14ac:dyDescent="0.2">
      <c r="A17" s="789" t="s">
        <v>2243</v>
      </c>
      <c r="B17" s="790">
        <f t="shared" ref="B17:G17" si="2">+B11+B14</f>
        <v>6594219</v>
      </c>
      <c r="C17" s="790">
        <f t="shared" si="2"/>
        <v>0</v>
      </c>
      <c r="D17" s="790">
        <f t="shared" si="2"/>
        <v>6594219</v>
      </c>
      <c r="E17" s="790">
        <f t="shared" si="2"/>
        <v>6071841.04</v>
      </c>
      <c r="F17" s="790">
        <f t="shared" si="2"/>
        <v>6071841.04</v>
      </c>
      <c r="G17" s="791">
        <f t="shared" si="2"/>
        <v>522377.95999999996</v>
      </c>
    </row>
  </sheetData>
  <mergeCells count="10">
    <mergeCell ref="A7:G7"/>
    <mergeCell ref="A8:G8"/>
    <mergeCell ref="A9:A10"/>
    <mergeCell ref="B9:F9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G87"/>
  <sheetViews>
    <sheetView workbookViewId="0">
      <selection activeCell="A8" sqref="A8:G8"/>
    </sheetView>
  </sheetViews>
  <sheetFormatPr baseColWidth="10" defaultRowHeight="12.75" x14ac:dyDescent="0.2"/>
  <cols>
    <col min="1" max="1" width="33.42578125" style="105" customWidth="1"/>
    <col min="2" max="2" width="17" style="105" customWidth="1"/>
    <col min="3" max="3" width="16.42578125" style="105" customWidth="1"/>
    <col min="4" max="4" width="17.85546875" style="105" customWidth="1"/>
    <col min="5" max="5" width="16.85546875" style="105" customWidth="1"/>
    <col min="6" max="6" width="16.7109375" style="105" customWidth="1"/>
    <col min="7" max="7" width="18.42578125" style="105" customWidth="1"/>
    <col min="8" max="8" width="4" style="105" customWidth="1"/>
    <col min="9" max="256" width="11.42578125" style="105"/>
    <col min="257" max="257" width="33.42578125" style="105" customWidth="1"/>
    <col min="258" max="258" width="17" style="105" customWidth="1"/>
    <col min="259" max="259" width="16.42578125" style="105" customWidth="1"/>
    <col min="260" max="260" width="17.85546875" style="105" customWidth="1"/>
    <col min="261" max="261" width="16.85546875" style="105" customWidth="1"/>
    <col min="262" max="262" width="16.7109375" style="105" customWidth="1"/>
    <col min="263" max="263" width="18.42578125" style="105" customWidth="1"/>
    <col min="264" max="264" width="4" style="105" customWidth="1"/>
    <col min="265" max="512" width="11.42578125" style="105"/>
    <col min="513" max="513" width="33.42578125" style="105" customWidth="1"/>
    <col min="514" max="514" width="17" style="105" customWidth="1"/>
    <col min="515" max="515" width="16.42578125" style="105" customWidth="1"/>
    <col min="516" max="516" width="17.85546875" style="105" customWidth="1"/>
    <col min="517" max="517" width="16.85546875" style="105" customWidth="1"/>
    <col min="518" max="518" width="16.7109375" style="105" customWidth="1"/>
    <col min="519" max="519" width="18.42578125" style="105" customWidth="1"/>
    <col min="520" max="520" width="4" style="105" customWidth="1"/>
    <col min="521" max="768" width="11.42578125" style="105"/>
    <col min="769" max="769" width="33.42578125" style="105" customWidth="1"/>
    <col min="770" max="770" width="17" style="105" customWidth="1"/>
    <col min="771" max="771" width="16.42578125" style="105" customWidth="1"/>
    <col min="772" max="772" width="17.85546875" style="105" customWidth="1"/>
    <col min="773" max="773" width="16.85546875" style="105" customWidth="1"/>
    <col min="774" max="774" width="16.7109375" style="105" customWidth="1"/>
    <col min="775" max="775" width="18.42578125" style="105" customWidth="1"/>
    <col min="776" max="776" width="4" style="105" customWidth="1"/>
    <col min="777" max="1024" width="11.42578125" style="105"/>
    <col min="1025" max="1025" width="33.42578125" style="105" customWidth="1"/>
    <col min="1026" max="1026" width="17" style="105" customWidth="1"/>
    <col min="1027" max="1027" width="16.42578125" style="105" customWidth="1"/>
    <col min="1028" max="1028" width="17.85546875" style="105" customWidth="1"/>
    <col min="1029" max="1029" width="16.85546875" style="105" customWidth="1"/>
    <col min="1030" max="1030" width="16.7109375" style="105" customWidth="1"/>
    <col min="1031" max="1031" width="18.42578125" style="105" customWidth="1"/>
    <col min="1032" max="1032" width="4" style="105" customWidth="1"/>
    <col min="1033" max="1280" width="11.42578125" style="105"/>
    <col min="1281" max="1281" width="33.42578125" style="105" customWidth="1"/>
    <col min="1282" max="1282" width="17" style="105" customWidth="1"/>
    <col min="1283" max="1283" width="16.42578125" style="105" customWidth="1"/>
    <col min="1284" max="1284" width="17.85546875" style="105" customWidth="1"/>
    <col min="1285" max="1285" width="16.85546875" style="105" customWidth="1"/>
    <col min="1286" max="1286" width="16.7109375" style="105" customWidth="1"/>
    <col min="1287" max="1287" width="18.42578125" style="105" customWidth="1"/>
    <col min="1288" max="1288" width="4" style="105" customWidth="1"/>
    <col min="1289" max="1536" width="11.42578125" style="105"/>
    <col min="1537" max="1537" width="33.42578125" style="105" customWidth="1"/>
    <col min="1538" max="1538" width="17" style="105" customWidth="1"/>
    <col min="1539" max="1539" width="16.42578125" style="105" customWidth="1"/>
    <col min="1540" max="1540" width="17.85546875" style="105" customWidth="1"/>
    <col min="1541" max="1541" width="16.85546875" style="105" customWidth="1"/>
    <col min="1542" max="1542" width="16.7109375" style="105" customWidth="1"/>
    <col min="1543" max="1543" width="18.42578125" style="105" customWidth="1"/>
    <col min="1544" max="1544" width="4" style="105" customWidth="1"/>
    <col min="1545" max="1792" width="11.42578125" style="105"/>
    <col min="1793" max="1793" width="33.42578125" style="105" customWidth="1"/>
    <col min="1794" max="1794" width="17" style="105" customWidth="1"/>
    <col min="1795" max="1795" width="16.42578125" style="105" customWidth="1"/>
    <col min="1796" max="1796" width="17.85546875" style="105" customWidth="1"/>
    <col min="1797" max="1797" width="16.85546875" style="105" customWidth="1"/>
    <col min="1798" max="1798" width="16.7109375" style="105" customWidth="1"/>
    <col min="1799" max="1799" width="18.42578125" style="105" customWidth="1"/>
    <col min="1800" max="1800" width="4" style="105" customWidth="1"/>
    <col min="1801" max="2048" width="11.42578125" style="105"/>
    <col min="2049" max="2049" width="33.42578125" style="105" customWidth="1"/>
    <col min="2050" max="2050" width="17" style="105" customWidth="1"/>
    <col min="2051" max="2051" width="16.42578125" style="105" customWidth="1"/>
    <col min="2052" max="2052" width="17.85546875" style="105" customWidth="1"/>
    <col min="2053" max="2053" width="16.85546875" style="105" customWidth="1"/>
    <col min="2054" max="2054" width="16.7109375" style="105" customWidth="1"/>
    <col min="2055" max="2055" width="18.42578125" style="105" customWidth="1"/>
    <col min="2056" max="2056" width="4" style="105" customWidth="1"/>
    <col min="2057" max="2304" width="11.42578125" style="105"/>
    <col min="2305" max="2305" width="33.42578125" style="105" customWidth="1"/>
    <col min="2306" max="2306" width="17" style="105" customWidth="1"/>
    <col min="2307" max="2307" width="16.42578125" style="105" customWidth="1"/>
    <col min="2308" max="2308" width="17.85546875" style="105" customWidth="1"/>
    <col min="2309" max="2309" width="16.85546875" style="105" customWidth="1"/>
    <col min="2310" max="2310" width="16.7109375" style="105" customWidth="1"/>
    <col min="2311" max="2311" width="18.42578125" style="105" customWidth="1"/>
    <col min="2312" max="2312" width="4" style="105" customWidth="1"/>
    <col min="2313" max="2560" width="11.42578125" style="105"/>
    <col min="2561" max="2561" width="33.42578125" style="105" customWidth="1"/>
    <col min="2562" max="2562" width="17" style="105" customWidth="1"/>
    <col min="2563" max="2563" width="16.42578125" style="105" customWidth="1"/>
    <col min="2564" max="2564" width="17.85546875" style="105" customWidth="1"/>
    <col min="2565" max="2565" width="16.85546875" style="105" customWidth="1"/>
    <col min="2566" max="2566" width="16.7109375" style="105" customWidth="1"/>
    <col min="2567" max="2567" width="18.42578125" style="105" customWidth="1"/>
    <col min="2568" max="2568" width="4" style="105" customWidth="1"/>
    <col min="2569" max="2816" width="11.42578125" style="105"/>
    <col min="2817" max="2817" width="33.42578125" style="105" customWidth="1"/>
    <col min="2818" max="2818" width="17" style="105" customWidth="1"/>
    <col min="2819" max="2819" width="16.42578125" style="105" customWidth="1"/>
    <col min="2820" max="2820" width="17.85546875" style="105" customWidth="1"/>
    <col min="2821" max="2821" width="16.85546875" style="105" customWidth="1"/>
    <col min="2822" max="2822" width="16.7109375" style="105" customWidth="1"/>
    <col min="2823" max="2823" width="18.42578125" style="105" customWidth="1"/>
    <col min="2824" max="2824" width="4" style="105" customWidth="1"/>
    <col min="2825" max="3072" width="11.42578125" style="105"/>
    <col min="3073" max="3073" width="33.42578125" style="105" customWidth="1"/>
    <col min="3074" max="3074" width="17" style="105" customWidth="1"/>
    <col min="3075" max="3075" width="16.42578125" style="105" customWidth="1"/>
    <col min="3076" max="3076" width="17.85546875" style="105" customWidth="1"/>
    <col min="3077" max="3077" width="16.85546875" style="105" customWidth="1"/>
    <col min="3078" max="3078" width="16.7109375" style="105" customWidth="1"/>
    <col min="3079" max="3079" width="18.42578125" style="105" customWidth="1"/>
    <col min="3080" max="3080" width="4" style="105" customWidth="1"/>
    <col min="3081" max="3328" width="11.42578125" style="105"/>
    <col min="3329" max="3329" width="33.42578125" style="105" customWidth="1"/>
    <col min="3330" max="3330" width="17" style="105" customWidth="1"/>
    <col min="3331" max="3331" width="16.42578125" style="105" customWidth="1"/>
    <col min="3332" max="3332" width="17.85546875" style="105" customWidth="1"/>
    <col min="3333" max="3333" width="16.85546875" style="105" customWidth="1"/>
    <col min="3334" max="3334" width="16.7109375" style="105" customWidth="1"/>
    <col min="3335" max="3335" width="18.42578125" style="105" customWidth="1"/>
    <col min="3336" max="3336" width="4" style="105" customWidth="1"/>
    <col min="3337" max="3584" width="11.42578125" style="105"/>
    <col min="3585" max="3585" width="33.42578125" style="105" customWidth="1"/>
    <col min="3586" max="3586" width="17" style="105" customWidth="1"/>
    <col min="3587" max="3587" width="16.42578125" style="105" customWidth="1"/>
    <col min="3588" max="3588" width="17.85546875" style="105" customWidth="1"/>
    <col min="3589" max="3589" width="16.85546875" style="105" customWidth="1"/>
    <col min="3590" max="3590" width="16.7109375" style="105" customWidth="1"/>
    <col min="3591" max="3591" width="18.42578125" style="105" customWidth="1"/>
    <col min="3592" max="3592" width="4" style="105" customWidth="1"/>
    <col min="3593" max="3840" width="11.42578125" style="105"/>
    <col min="3841" max="3841" width="33.42578125" style="105" customWidth="1"/>
    <col min="3842" max="3842" width="17" style="105" customWidth="1"/>
    <col min="3843" max="3843" width="16.42578125" style="105" customWidth="1"/>
    <col min="3844" max="3844" width="17.85546875" style="105" customWidth="1"/>
    <col min="3845" max="3845" width="16.85546875" style="105" customWidth="1"/>
    <col min="3846" max="3846" width="16.7109375" style="105" customWidth="1"/>
    <col min="3847" max="3847" width="18.42578125" style="105" customWidth="1"/>
    <col min="3848" max="3848" width="4" style="105" customWidth="1"/>
    <col min="3849" max="4096" width="11.42578125" style="105"/>
    <col min="4097" max="4097" width="33.42578125" style="105" customWidth="1"/>
    <col min="4098" max="4098" width="17" style="105" customWidth="1"/>
    <col min="4099" max="4099" width="16.42578125" style="105" customWidth="1"/>
    <col min="4100" max="4100" width="17.85546875" style="105" customWidth="1"/>
    <col min="4101" max="4101" width="16.85546875" style="105" customWidth="1"/>
    <col min="4102" max="4102" width="16.7109375" style="105" customWidth="1"/>
    <col min="4103" max="4103" width="18.42578125" style="105" customWidth="1"/>
    <col min="4104" max="4104" width="4" style="105" customWidth="1"/>
    <col min="4105" max="4352" width="11.42578125" style="105"/>
    <col min="4353" max="4353" width="33.42578125" style="105" customWidth="1"/>
    <col min="4354" max="4354" width="17" style="105" customWidth="1"/>
    <col min="4355" max="4355" width="16.42578125" style="105" customWidth="1"/>
    <col min="4356" max="4356" width="17.85546875" style="105" customWidth="1"/>
    <col min="4357" max="4357" width="16.85546875" style="105" customWidth="1"/>
    <col min="4358" max="4358" width="16.7109375" style="105" customWidth="1"/>
    <col min="4359" max="4359" width="18.42578125" style="105" customWidth="1"/>
    <col min="4360" max="4360" width="4" style="105" customWidth="1"/>
    <col min="4361" max="4608" width="11.42578125" style="105"/>
    <col min="4609" max="4609" width="33.42578125" style="105" customWidth="1"/>
    <col min="4610" max="4610" width="17" style="105" customWidth="1"/>
    <col min="4611" max="4611" width="16.42578125" style="105" customWidth="1"/>
    <col min="4612" max="4612" width="17.85546875" style="105" customWidth="1"/>
    <col min="4613" max="4613" width="16.85546875" style="105" customWidth="1"/>
    <col min="4614" max="4614" width="16.7109375" style="105" customWidth="1"/>
    <col min="4615" max="4615" width="18.42578125" style="105" customWidth="1"/>
    <col min="4616" max="4616" width="4" style="105" customWidth="1"/>
    <col min="4617" max="4864" width="11.42578125" style="105"/>
    <col min="4865" max="4865" width="33.42578125" style="105" customWidth="1"/>
    <col min="4866" max="4866" width="17" style="105" customWidth="1"/>
    <col min="4867" max="4867" width="16.42578125" style="105" customWidth="1"/>
    <col min="4868" max="4868" width="17.85546875" style="105" customWidth="1"/>
    <col min="4869" max="4869" width="16.85546875" style="105" customWidth="1"/>
    <col min="4870" max="4870" width="16.7109375" style="105" customWidth="1"/>
    <col min="4871" max="4871" width="18.42578125" style="105" customWidth="1"/>
    <col min="4872" max="4872" width="4" style="105" customWidth="1"/>
    <col min="4873" max="5120" width="11.42578125" style="105"/>
    <col min="5121" max="5121" width="33.42578125" style="105" customWidth="1"/>
    <col min="5122" max="5122" width="17" style="105" customWidth="1"/>
    <col min="5123" max="5123" width="16.42578125" style="105" customWidth="1"/>
    <col min="5124" max="5124" width="17.85546875" style="105" customWidth="1"/>
    <col min="5125" max="5125" width="16.85546875" style="105" customWidth="1"/>
    <col min="5126" max="5126" width="16.7109375" style="105" customWidth="1"/>
    <col min="5127" max="5127" width="18.42578125" style="105" customWidth="1"/>
    <col min="5128" max="5128" width="4" style="105" customWidth="1"/>
    <col min="5129" max="5376" width="11.42578125" style="105"/>
    <col min="5377" max="5377" width="33.42578125" style="105" customWidth="1"/>
    <col min="5378" max="5378" width="17" style="105" customWidth="1"/>
    <col min="5379" max="5379" width="16.42578125" style="105" customWidth="1"/>
    <col min="5380" max="5380" width="17.85546875" style="105" customWidth="1"/>
    <col min="5381" max="5381" width="16.85546875" style="105" customWidth="1"/>
    <col min="5382" max="5382" width="16.7109375" style="105" customWidth="1"/>
    <col min="5383" max="5383" width="18.42578125" style="105" customWidth="1"/>
    <col min="5384" max="5384" width="4" style="105" customWidth="1"/>
    <col min="5385" max="5632" width="11.42578125" style="105"/>
    <col min="5633" max="5633" width="33.42578125" style="105" customWidth="1"/>
    <col min="5634" max="5634" width="17" style="105" customWidth="1"/>
    <col min="5635" max="5635" width="16.42578125" style="105" customWidth="1"/>
    <col min="5636" max="5636" width="17.85546875" style="105" customWidth="1"/>
    <col min="5637" max="5637" width="16.85546875" style="105" customWidth="1"/>
    <col min="5638" max="5638" width="16.7109375" style="105" customWidth="1"/>
    <col min="5639" max="5639" width="18.42578125" style="105" customWidth="1"/>
    <col min="5640" max="5640" width="4" style="105" customWidth="1"/>
    <col min="5641" max="5888" width="11.42578125" style="105"/>
    <col min="5889" max="5889" width="33.42578125" style="105" customWidth="1"/>
    <col min="5890" max="5890" width="17" style="105" customWidth="1"/>
    <col min="5891" max="5891" width="16.42578125" style="105" customWidth="1"/>
    <col min="5892" max="5892" width="17.85546875" style="105" customWidth="1"/>
    <col min="5893" max="5893" width="16.85546875" style="105" customWidth="1"/>
    <col min="5894" max="5894" width="16.7109375" style="105" customWidth="1"/>
    <col min="5895" max="5895" width="18.42578125" style="105" customWidth="1"/>
    <col min="5896" max="5896" width="4" style="105" customWidth="1"/>
    <col min="5897" max="6144" width="11.42578125" style="105"/>
    <col min="6145" max="6145" width="33.42578125" style="105" customWidth="1"/>
    <col min="6146" max="6146" width="17" style="105" customWidth="1"/>
    <col min="6147" max="6147" width="16.42578125" style="105" customWidth="1"/>
    <col min="6148" max="6148" width="17.85546875" style="105" customWidth="1"/>
    <col min="6149" max="6149" width="16.85546875" style="105" customWidth="1"/>
    <col min="6150" max="6150" width="16.7109375" style="105" customWidth="1"/>
    <col min="6151" max="6151" width="18.42578125" style="105" customWidth="1"/>
    <col min="6152" max="6152" width="4" style="105" customWidth="1"/>
    <col min="6153" max="6400" width="11.42578125" style="105"/>
    <col min="6401" max="6401" width="33.42578125" style="105" customWidth="1"/>
    <col min="6402" max="6402" width="17" style="105" customWidth="1"/>
    <col min="6403" max="6403" width="16.42578125" style="105" customWidth="1"/>
    <col min="6404" max="6404" width="17.85546875" style="105" customWidth="1"/>
    <col min="6405" max="6405" width="16.85546875" style="105" customWidth="1"/>
    <col min="6406" max="6406" width="16.7109375" style="105" customWidth="1"/>
    <col min="6407" max="6407" width="18.42578125" style="105" customWidth="1"/>
    <col min="6408" max="6408" width="4" style="105" customWidth="1"/>
    <col min="6409" max="6656" width="11.42578125" style="105"/>
    <col min="6657" max="6657" width="33.42578125" style="105" customWidth="1"/>
    <col min="6658" max="6658" width="17" style="105" customWidth="1"/>
    <col min="6659" max="6659" width="16.42578125" style="105" customWidth="1"/>
    <col min="6660" max="6660" width="17.85546875" style="105" customWidth="1"/>
    <col min="6661" max="6661" width="16.85546875" style="105" customWidth="1"/>
    <col min="6662" max="6662" width="16.7109375" style="105" customWidth="1"/>
    <col min="6663" max="6663" width="18.42578125" style="105" customWidth="1"/>
    <col min="6664" max="6664" width="4" style="105" customWidth="1"/>
    <col min="6665" max="6912" width="11.42578125" style="105"/>
    <col min="6913" max="6913" width="33.42578125" style="105" customWidth="1"/>
    <col min="6914" max="6914" width="17" style="105" customWidth="1"/>
    <col min="6915" max="6915" width="16.42578125" style="105" customWidth="1"/>
    <col min="6916" max="6916" width="17.85546875" style="105" customWidth="1"/>
    <col min="6917" max="6917" width="16.85546875" style="105" customWidth="1"/>
    <col min="6918" max="6918" width="16.7109375" style="105" customWidth="1"/>
    <col min="6919" max="6919" width="18.42578125" style="105" customWidth="1"/>
    <col min="6920" max="6920" width="4" style="105" customWidth="1"/>
    <col min="6921" max="7168" width="11.42578125" style="105"/>
    <col min="7169" max="7169" width="33.42578125" style="105" customWidth="1"/>
    <col min="7170" max="7170" width="17" style="105" customWidth="1"/>
    <col min="7171" max="7171" width="16.42578125" style="105" customWidth="1"/>
    <col min="7172" max="7172" width="17.85546875" style="105" customWidth="1"/>
    <col min="7173" max="7173" width="16.85546875" style="105" customWidth="1"/>
    <col min="7174" max="7174" width="16.7109375" style="105" customWidth="1"/>
    <col min="7175" max="7175" width="18.42578125" style="105" customWidth="1"/>
    <col min="7176" max="7176" width="4" style="105" customWidth="1"/>
    <col min="7177" max="7424" width="11.42578125" style="105"/>
    <col min="7425" max="7425" width="33.42578125" style="105" customWidth="1"/>
    <col min="7426" max="7426" width="17" style="105" customWidth="1"/>
    <col min="7427" max="7427" width="16.42578125" style="105" customWidth="1"/>
    <col min="7428" max="7428" width="17.85546875" style="105" customWidth="1"/>
    <col min="7429" max="7429" width="16.85546875" style="105" customWidth="1"/>
    <col min="7430" max="7430" width="16.7109375" style="105" customWidth="1"/>
    <col min="7431" max="7431" width="18.42578125" style="105" customWidth="1"/>
    <col min="7432" max="7432" width="4" style="105" customWidth="1"/>
    <col min="7433" max="7680" width="11.42578125" style="105"/>
    <col min="7681" max="7681" width="33.42578125" style="105" customWidth="1"/>
    <col min="7682" max="7682" width="17" style="105" customWidth="1"/>
    <col min="7683" max="7683" width="16.42578125" style="105" customWidth="1"/>
    <col min="7684" max="7684" width="17.85546875" style="105" customWidth="1"/>
    <col min="7685" max="7685" width="16.85546875" style="105" customWidth="1"/>
    <col min="7686" max="7686" width="16.7109375" style="105" customWidth="1"/>
    <col min="7687" max="7687" width="18.42578125" style="105" customWidth="1"/>
    <col min="7688" max="7688" width="4" style="105" customWidth="1"/>
    <col min="7689" max="7936" width="11.42578125" style="105"/>
    <col min="7937" max="7937" width="33.42578125" style="105" customWidth="1"/>
    <col min="7938" max="7938" width="17" style="105" customWidth="1"/>
    <col min="7939" max="7939" width="16.42578125" style="105" customWidth="1"/>
    <col min="7940" max="7940" width="17.85546875" style="105" customWidth="1"/>
    <col min="7941" max="7941" width="16.85546875" style="105" customWidth="1"/>
    <col min="7942" max="7942" width="16.7109375" style="105" customWidth="1"/>
    <col min="7943" max="7943" width="18.42578125" style="105" customWidth="1"/>
    <col min="7944" max="7944" width="4" style="105" customWidth="1"/>
    <col min="7945" max="8192" width="11.42578125" style="105"/>
    <col min="8193" max="8193" width="33.42578125" style="105" customWidth="1"/>
    <col min="8194" max="8194" width="17" style="105" customWidth="1"/>
    <col min="8195" max="8195" width="16.42578125" style="105" customWidth="1"/>
    <col min="8196" max="8196" width="17.85546875" style="105" customWidth="1"/>
    <col min="8197" max="8197" width="16.85546875" style="105" customWidth="1"/>
    <col min="8198" max="8198" width="16.7109375" style="105" customWidth="1"/>
    <col min="8199" max="8199" width="18.42578125" style="105" customWidth="1"/>
    <col min="8200" max="8200" width="4" style="105" customWidth="1"/>
    <col min="8201" max="8448" width="11.42578125" style="105"/>
    <col min="8449" max="8449" width="33.42578125" style="105" customWidth="1"/>
    <col min="8450" max="8450" width="17" style="105" customWidth="1"/>
    <col min="8451" max="8451" width="16.42578125" style="105" customWidth="1"/>
    <col min="8452" max="8452" width="17.85546875" style="105" customWidth="1"/>
    <col min="8453" max="8453" width="16.85546875" style="105" customWidth="1"/>
    <col min="8454" max="8454" width="16.7109375" style="105" customWidth="1"/>
    <col min="8455" max="8455" width="18.42578125" style="105" customWidth="1"/>
    <col min="8456" max="8456" width="4" style="105" customWidth="1"/>
    <col min="8457" max="8704" width="11.42578125" style="105"/>
    <col min="8705" max="8705" width="33.42578125" style="105" customWidth="1"/>
    <col min="8706" max="8706" width="17" style="105" customWidth="1"/>
    <col min="8707" max="8707" width="16.42578125" style="105" customWidth="1"/>
    <col min="8708" max="8708" width="17.85546875" style="105" customWidth="1"/>
    <col min="8709" max="8709" width="16.85546875" style="105" customWidth="1"/>
    <col min="8710" max="8710" width="16.7109375" style="105" customWidth="1"/>
    <col min="8711" max="8711" width="18.42578125" style="105" customWidth="1"/>
    <col min="8712" max="8712" width="4" style="105" customWidth="1"/>
    <col min="8713" max="8960" width="11.42578125" style="105"/>
    <col min="8961" max="8961" width="33.42578125" style="105" customWidth="1"/>
    <col min="8962" max="8962" width="17" style="105" customWidth="1"/>
    <col min="8963" max="8963" width="16.42578125" style="105" customWidth="1"/>
    <col min="8964" max="8964" width="17.85546875" style="105" customWidth="1"/>
    <col min="8965" max="8965" width="16.85546875" style="105" customWidth="1"/>
    <col min="8966" max="8966" width="16.7109375" style="105" customWidth="1"/>
    <col min="8967" max="8967" width="18.42578125" style="105" customWidth="1"/>
    <col min="8968" max="8968" width="4" style="105" customWidth="1"/>
    <col min="8969" max="9216" width="11.42578125" style="105"/>
    <col min="9217" max="9217" width="33.42578125" style="105" customWidth="1"/>
    <col min="9218" max="9218" width="17" style="105" customWidth="1"/>
    <col min="9219" max="9219" width="16.42578125" style="105" customWidth="1"/>
    <col min="9220" max="9220" width="17.85546875" style="105" customWidth="1"/>
    <col min="9221" max="9221" width="16.85546875" style="105" customWidth="1"/>
    <col min="9222" max="9222" width="16.7109375" style="105" customWidth="1"/>
    <col min="9223" max="9223" width="18.42578125" style="105" customWidth="1"/>
    <col min="9224" max="9224" width="4" style="105" customWidth="1"/>
    <col min="9225" max="9472" width="11.42578125" style="105"/>
    <col min="9473" max="9473" width="33.42578125" style="105" customWidth="1"/>
    <col min="9474" max="9474" width="17" style="105" customWidth="1"/>
    <col min="9475" max="9475" width="16.42578125" style="105" customWidth="1"/>
    <col min="9476" max="9476" width="17.85546875" style="105" customWidth="1"/>
    <col min="9477" max="9477" width="16.85546875" style="105" customWidth="1"/>
    <col min="9478" max="9478" width="16.7109375" style="105" customWidth="1"/>
    <col min="9479" max="9479" width="18.42578125" style="105" customWidth="1"/>
    <col min="9480" max="9480" width="4" style="105" customWidth="1"/>
    <col min="9481" max="9728" width="11.42578125" style="105"/>
    <col min="9729" max="9729" width="33.42578125" style="105" customWidth="1"/>
    <col min="9730" max="9730" width="17" style="105" customWidth="1"/>
    <col min="9731" max="9731" width="16.42578125" style="105" customWidth="1"/>
    <col min="9732" max="9732" width="17.85546875" style="105" customWidth="1"/>
    <col min="9733" max="9733" width="16.85546875" style="105" customWidth="1"/>
    <col min="9734" max="9734" width="16.7109375" style="105" customWidth="1"/>
    <col min="9735" max="9735" width="18.42578125" style="105" customWidth="1"/>
    <col min="9736" max="9736" width="4" style="105" customWidth="1"/>
    <col min="9737" max="9984" width="11.42578125" style="105"/>
    <col min="9985" max="9985" width="33.42578125" style="105" customWidth="1"/>
    <col min="9986" max="9986" width="17" style="105" customWidth="1"/>
    <col min="9987" max="9987" width="16.42578125" style="105" customWidth="1"/>
    <col min="9988" max="9988" width="17.85546875" style="105" customWidth="1"/>
    <col min="9989" max="9989" width="16.85546875" style="105" customWidth="1"/>
    <col min="9990" max="9990" width="16.7109375" style="105" customWidth="1"/>
    <col min="9991" max="9991" width="18.42578125" style="105" customWidth="1"/>
    <col min="9992" max="9992" width="4" style="105" customWidth="1"/>
    <col min="9993" max="10240" width="11.42578125" style="105"/>
    <col min="10241" max="10241" width="33.42578125" style="105" customWidth="1"/>
    <col min="10242" max="10242" width="17" style="105" customWidth="1"/>
    <col min="10243" max="10243" width="16.42578125" style="105" customWidth="1"/>
    <col min="10244" max="10244" width="17.85546875" style="105" customWidth="1"/>
    <col min="10245" max="10245" width="16.85546875" style="105" customWidth="1"/>
    <col min="10246" max="10246" width="16.7109375" style="105" customWidth="1"/>
    <col min="10247" max="10247" width="18.42578125" style="105" customWidth="1"/>
    <col min="10248" max="10248" width="4" style="105" customWidth="1"/>
    <col min="10249" max="10496" width="11.42578125" style="105"/>
    <col min="10497" max="10497" width="33.42578125" style="105" customWidth="1"/>
    <col min="10498" max="10498" width="17" style="105" customWidth="1"/>
    <col min="10499" max="10499" width="16.42578125" style="105" customWidth="1"/>
    <col min="10500" max="10500" width="17.85546875" style="105" customWidth="1"/>
    <col min="10501" max="10501" width="16.85546875" style="105" customWidth="1"/>
    <col min="10502" max="10502" width="16.7109375" style="105" customWidth="1"/>
    <col min="10503" max="10503" width="18.42578125" style="105" customWidth="1"/>
    <col min="10504" max="10504" width="4" style="105" customWidth="1"/>
    <col min="10505" max="10752" width="11.42578125" style="105"/>
    <col min="10753" max="10753" width="33.42578125" style="105" customWidth="1"/>
    <col min="10754" max="10754" width="17" style="105" customWidth="1"/>
    <col min="10755" max="10755" width="16.42578125" style="105" customWidth="1"/>
    <col min="10756" max="10756" width="17.85546875" style="105" customWidth="1"/>
    <col min="10757" max="10757" width="16.85546875" style="105" customWidth="1"/>
    <col min="10758" max="10758" width="16.7109375" style="105" customWidth="1"/>
    <col min="10759" max="10759" width="18.42578125" style="105" customWidth="1"/>
    <col min="10760" max="10760" width="4" style="105" customWidth="1"/>
    <col min="10761" max="11008" width="11.42578125" style="105"/>
    <col min="11009" max="11009" width="33.42578125" style="105" customWidth="1"/>
    <col min="11010" max="11010" width="17" style="105" customWidth="1"/>
    <col min="11011" max="11011" width="16.42578125" style="105" customWidth="1"/>
    <col min="11012" max="11012" width="17.85546875" style="105" customWidth="1"/>
    <col min="11013" max="11013" width="16.85546875" style="105" customWidth="1"/>
    <col min="11014" max="11014" width="16.7109375" style="105" customWidth="1"/>
    <col min="11015" max="11015" width="18.42578125" style="105" customWidth="1"/>
    <col min="11016" max="11016" width="4" style="105" customWidth="1"/>
    <col min="11017" max="11264" width="11.42578125" style="105"/>
    <col min="11265" max="11265" width="33.42578125" style="105" customWidth="1"/>
    <col min="11266" max="11266" width="17" style="105" customWidth="1"/>
    <col min="11267" max="11267" width="16.42578125" style="105" customWidth="1"/>
    <col min="11268" max="11268" width="17.85546875" style="105" customWidth="1"/>
    <col min="11269" max="11269" width="16.85546875" style="105" customWidth="1"/>
    <col min="11270" max="11270" width="16.7109375" style="105" customWidth="1"/>
    <col min="11271" max="11271" width="18.42578125" style="105" customWidth="1"/>
    <col min="11272" max="11272" width="4" style="105" customWidth="1"/>
    <col min="11273" max="11520" width="11.42578125" style="105"/>
    <col min="11521" max="11521" width="33.42578125" style="105" customWidth="1"/>
    <col min="11522" max="11522" width="17" style="105" customWidth="1"/>
    <col min="11523" max="11523" width="16.42578125" style="105" customWidth="1"/>
    <col min="11524" max="11524" width="17.85546875" style="105" customWidth="1"/>
    <col min="11525" max="11525" width="16.85546875" style="105" customWidth="1"/>
    <col min="11526" max="11526" width="16.7109375" style="105" customWidth="1"/>
    <col min="11527" max="11527" width="18.42578125" style="105" customWidth="1"/>
    <col min="11528" max="11528" width="4" style="105" customWidth="1"/>
    <col min="11529" max="11776" width="11.42578125" style="105"/>
    <col min="11777" max="11777" width="33.42578125" style="105" customWidth="1"/>
    <col min="11778" max="11778" width="17" style="105" customWidth="1"/>
    <col min="11779" max="11779" width="16.42578125" style="105" customWidth="1"/>
    <col min="11780" max="11780" width="17.85546875" style="105" customWidth="1"/>
    <col min="11781" max="11781" width="16.85546875" style="105" customWidth="1"/>
    <col min="11782" max="11782" width="16.7109375" style="105" customWidth="1"/>
    <col min="11783" max="11783" width="18.42578125" style="105" customWidth="1"/>
    <col min="11784" max="11784" width="4" style="105" customWidth="1"/>
    <col min="11785" max="12032" width="11.42578125" style="105"/>
    <col min="12033" max="12033" width="33.42578125" style="105" customWidth="1"/>
    <col min="12034" max="12034" width="17" style="105" customWidth="1"/>
    <col min="12035" max="12035" width="16.42578125" style="105" customWidth="1"/>
    <col min="12036" max="12036" width="17.85546875" style="105" customWidth="1"/>
    <col min="12037" max="12037" width="16.85546875" style="105" customWidth="1"/>
    <col min="12038" max="12038" width="16.7109375" style="105" customWidth="1"/>
    <col min="12039" max="12039" width="18.42578125" style="105" customWidth="1"/>
    <col min="12040" max="12040" width="4" style="105" customWidth="1"/>
    <col min="12041" max="12288" width="11.42578125" style="105"/>
    <col min="12289" max="12289" width="33.42578125" style="105" customWidth="1"/>
    <col min="12290" max="12290" width="17" style="105" customWidth="1"/>
    <col min="12291" max="12291" width="16.42578125" style="105" customWidth="1"/>
    <col min="12292" max="12292" width="17.85546875" style="105" customWidth="1"/>
    <col min="12293" max="12293" width="16.85546875" style="105" customWidth="1"/>
    <col min="12294" max="12294" width="16.7109375" style="105" customWidth="1"/>
    <col min="12295" max="12295" width="18.42578125" style="105" customWidth="1"/>
    <col min="12296" max="12296" width="4" style="105" customWidth="1"/>
    <col min="12297" max="12544" width="11.42578125" style="105"/>
    <col min="12545" max="12545" width="33.42578125" style="105" customWidth="1"/>
    <col min="12546" max="12546" width="17" style="105" customWidth="1"/>
    <col min="12547" max="12547" width="16.42578125" style="105" customWidth="1"/>
    <col min="12548" max="12548" width="17.85546875" style="105" customWidth="1"/>
    <col min="12549" max="12549" width="16.85546875" style="105" customWidth="1"/>
    <col min="12550" max="12550" width="16.7109375" style="105" customWidth="1"/>
    <col min="12551" max="12551" width="18.42578125" style="105" customWidth="1"/>
    <col min="12552" max="12552" width="4" style="105" customWidth="1"/>
    <col min="12553" max="12800" width="11.42578125" style="105"/>
    <col min="12801" max="12801" width="33.42578125" style="105" customWidth="1"/>
    <col min="12802" max="12802" width="17" style="105" customWidth="1"/>
    <col min="12803" max="12803" width="16.42578125" style="105" customWidth="1"/>
    <col min="12804" max="12804" width="17.85546875" style="105" customWidth="1"/>
    <col min="12805" max="12805" width="16.85546875" style="105" customWidth="1"/>
    <col min="12806" max="12806" width="16.7109375" style="105" customWidth="1"/>
    <col min="12807" max="12807" width="18.42578125" style="105" customWidth="1"/>
    <col min="12808" max="12808" width="4" style="105" customWidth="1"/>
    <col min="12809" max="13056" width="11.42578125" style="105"/>
    <col min="13057" max="13057" width="33.42578125" style="105" customWidth="1"/>
    <col min="13058" max="13058" width="17" style="105" customWidth="1"/>
    <col min="13059" max="13059" width="16.42578125" style="105" customWidth="1"/>
    <col min="13060" max="13060" width="17.85546875" style="105" customWidth="1"/>
    <col min="13061" max="13061" width="16.85546875" style="105" customWidth="1"/>
    <col min="13062" max="13062" width="16.7109375" style="105" customWidth="1"/>
    <col min="13063" max="13063" width="18.42578125" style="105" customWidth="1"/>
    <col min="13064" max="13064" width="4" style="105" customWidth="1"/>
    <col min="13065" max="13312" width="11.42578125" style="105"/>
    <col min="13313" max="13313" width="33.42578125" style="105" customWidth="1"/>
    <col min="13314" max="13314" width="17" style="105" customWidth="1"/>
    <col min="13315" max="13315" width="16.42578125" style="105" customWidth="1"/>
    <col min="13316" max="13316" width="17.85546875" style="105" customWidth="1"/>
    <col min="13317" max="13317" width="16.85546875" style="105" customWidth="1"/>
    <col min="13318" max="13318" width="16.7109375" style="105" customWidth="1"/>
    <col min="13319" max="13319" width="18.42578125" style="105" customWidth="1"/>
    <col min="13320" max="13320" width="4" style="105" customWidth="1"/>
    <col min="13321" max="13568" width="11.42578125" style="105"/>
    <col min="13569" max="13569" width="33.42578125" style="105" customWidth="1"/>
    <col min="13570" max="13570" width="17" style="105" customWidth="1"/>
    <col min="13571" max="13571" width="16.42578125" style="105" customWidth="1"/>
    <col min="13572" max="13572" width="17.85546875" style="105" customWidth="1"/>
    <col min="13573" max="13573" width="16.85546875" style="105" customWidth="1"/>
    <col min="13574" max="13574" width="16.7109375" style="105" customWidth="1"/>
    <col min="13575" max="13575" width="18.42578125" style="105" customWidth="1"/>
    <col min="13576" max="13576" width="4" style="105" customWidth="1"/>
    <col min="13577" max="13824" width="11.42578125" style="105"/>
    <col min="13825" max="13825" width="33.42578125" style="105" customWidth="1"/>
    <col min="13826" max="13826" width="17" style="105" customWidth="1"/>
    <col min="13827" max="13827" width="16.42578125" style="105" customWidth="1"/>
    <col min="13828" max="13828" width="17.85546875" style="105" customWidth="1"/>
    <col min="13829" max="13829" width="16.85546875" style="105" customWidth="1"/>
    <col min="13830" max="13830" width="16.7109375" style="105" customWidth="1"/>
    <col min="13831" max="13831" width="18.42578125" style="105" customWidth="1"/>
    <col min="13832" max="13832" width="4" style="105" customWidth="1"/>
    <col min="13833" max="14080" width="11.42578125" style="105"/>
    <col min="14081" max="14081" width="33.42578125" style="105" customWidth="1"/>
    <col min="14082" max="14082" width="17" style="105" customWidth="1"/>
    <col min="14083" max="14083" width="16.42578125" style="105" customWidth="1"/>
    <col min="14084" max="14084" width="17.85546875" style="105" customWidth="1"/>
    <col min="14085" max="14085" width="16.85546875" style="105" customWidth="1"/>
    <col min="14086" max="14086" width="16.7109375" style="105" customWidth="1"/>
    <col min="14087" max="14087" width="18.42578125" style="105" customWidth="1"/>
    <col min="14088" max="14088" width="4" style="105" customWidth="1"/>
    <col min="14089" max="14336" width="11.42578125" style="105"/>
    <col min="14337" max="14337" width="33.42578125" style="105" customWidth="1"/>
    <col min="14338" max="14338" width="17" style="105" customWidth="1"/>
    <col min="14339" max="14339" width="16.42578125" style="105" customWidth="1"/>
    <col min="14340" max="14340" width="17.85546875" style="105" customWidth="1"/>
    <col min="14341" max="14341" width="16.85546875" style="105" customWidth="1"/>
    <col min="14342" max="14342" width="16.7109375" style="105" customWidth="1"/>
    <col min="14343" max="14343" width="18.42578125" style="105" customWidth="1"/>
    <col min="14344" max="14344" width="4" style="105" customWidth="1"/>
    <col min="14345" max="14592" width="11.42578125" style="105"/>
    <col min="14593" max="14593" width="33.42578125" style="105" customWidth="1"/>
    <col min="14594" max="14594" width="17" style="105" customWidth="1"/>
    <col min="14595" max="14595" width="16.42578125" style="105" customWidth="1"/>
    <col min="14596" max="14596" width="17.85546875" style="105" customWidth="1"/>
    <col min="14597" max="14597" width="16.85546875" style="105" customWidth="1"/>
    <col min="14598" max="14598" width="16.7109375" style="105" customWidth="1"/>
    <col min="14599" max="14599" width="18.42578125" style="105" customWidth="1"/>
    <col min="14600" max="14600" width="4" style="105" customWidth="1"/>
    <col min="14601" max="14848" width="11.42578125" style="105"/>
    <col min="14849" max="14849" width="33.42578125" style="105" customWidth="1"/>
    <col min="14850" max="14850" width="17" style="105" customWidth="1"/>
    <col min="14851" max="14851" width="16.42578125" style="105" customWidth="1"/>
    <col min="14852" max="14852" width="17.85546875" style="105" customWidth="1"/>
    <col min="14853" max="14853" width="16.85546875" style="105" customWidth="1"/>
    <col min="14854" max="14854" width="16.7109375" style="105" customWidth="1"/>
    <col min="14855" max="14855" width="18.42578125" style="105" customWidth="1"/>
    <col min="14856" max="14856" width="4" style="105" customWidth="1"/>
    <col min="14857" max="15104" width="11.42578125" style="105"/>
    <col min="15105" max="15105" width="33.42578125" style="105" customWidth="1"/>
    <col min="15106" max="15106" width="17" style="105" customWidth="1"/>
    <col min="15107" max="15107" width="16.42578125" style="105" customWidth="1"/>
    <col min="15108" max="15108" width="17.85546875" style="105" customWidth="1"/>
    <col min="15109" max="15109" width="16.85546875" style="105" customWidth="1"/>
    <col min="15110" max="15110" width="16.7109375" style="105" customWidth="1"/>
    <col min="15111" max="15111" width="18.42578125" style="105" customWidth="1"/>
    <col min="15112" max="15112" width="4" style="105" customWidth="1"/>
    <col min="15113" max="15360" width="11.42578125" style="105"/>
    <col min="15361" max="15361" width="33.42578125" style="105" customWidth="1"/>
    <col min="15362" max="15362" width="17" style="105" customWidth="1"/>
    <col min="15363" max="15363" width="16.42578125" style="105" customWidth="1"/>
    <col min="15364" max="15364" width="17.85546875" style="105" customWidth="1"/>
    <col min="15365" max="15365" width="16.85546875" style="105" customWidth="1"/>
    <col min="15366" max="15366" width="16.7109375" style="105" customWidth="1"/>
    <col min="15367" max="15367" width="18.42578125" style="105" customWidth="1"/>
    <col min="15368" max="15368" width="4" style="105" customWidth="1"/>
    <col min="15369" max="15616" width="11.42578125" style="105"/>
    <col min="15617" max="15617" width="33.42578125" style="105" customWidth="1"/>
    <col min="15618" max="15618" width="17" style="105" customWidth="1"/>
    <col min="15619" max="15619" width="16.42578125" style="105" customWidth="1"/>
    <col min="15620" max="15620" width="17.85546875" style="105" customWidth="1"/>
    <col min="15621" max="15621" width="16.85546875" style="105" customWidth="1"/>
    <col min="15622" max="15622" width="16.7109375" style="105" customWidth="1"/>
    <col min="15623" max="15623" width="18.42578125" style="105" customWidth="1"/>
    <col min="15624" max="15624" width="4" style="105" customWidth="1"/>
    <col min="15625" max="15872" width="11.42578125" style="105"/>
    <col min="15873" max="15873" width="33.42578125" style="105" customWidth="1"/>
    <col min="15874" max="15874" width="17" style="105" customWidth="1"/>
    <col min="15875" max="15875" width="16.42578125" style="105" customWidth="1"/>
    <col min="15876" max="15876" width="17.85546875" style="105" customWidth="1"/>
    <col min="15877" max="15877" width="16.85546875" style="105" customWidth="1"/>
    <col min="15878" max="15878" width="16.7109375" style="105" customWidth="1"/>
    <col min="15879" max="15879" width="18.42578125" style="105" customWidth="1"/>
    <col min="15880" max="15880" width="4" style="105" customWidth="1"/>
    <col min="15881" max="16128" width="11.42578125" style="105"/>
    <col min="16129" max="16129" width="33.42578125" style="105" customWidth="1"/>
    <col min="16130" max="16130" width="17" style="105" customWidth="1"/>
    <col min="16131" max="16131" width="16.42578125" style="105" customWidth="1"/>
    <col min="16132" max="16132" width="17.85546875" style="105" customWidth="1"/>
    <col min="16133" max="16133" width="16.85546875" style="105" customWidth="1"/>
    <col min="16134" max="16134" width="16.7109375" style="105" customWidth="1"/>
    <col min="16135" max="16135" width="18.42578125" style="105" customWidth="1"/>
    <col min="16136" max="16136" width="4" style="105" customWidth="1"/>
    <col min="16137" max="16384" width="11.42578125" style="105"/>
  </cols>
  <sheetData>
    <row r="1" spans="1:7" ht="31.5" customHeight="1" x14ac:dyDescent="0.2">
      <c r="A1" s="1114" t="s">
        <v>2238</v>
      </c>
      <c r="B1" s="1114"/>
      <c r="C1" s="1114"/>
      <c r="D1" s="1114"/>
      <c r="E1" s="1114"/>
      <c r="F1" s="1114"/>
      <c r="G1" s="1114"/>
    </row>
    <row r="2" spans="1:7" ht="15.75" customHeight="1" x14ac:dyDescent="0.2">
      <c r="A2" s="1115" t="s">
        <v>2244</v>
      </c>
      <c r="B2" s="1115"/>
      <c r="C2" s="1115"/>
      <c r="D2" s="1115"/>
      <c r="E2" s="1115"/>
      <c r="F2" s="1115"/>
      <c r="G2" s="1115"/>
    </row>
    <row r="3" spans="1:7" x14ac:dyDescent="0.2">
      <c r="A3" s="1118"/>
      <c r="B3" s="1118"/>
      <c r="C3" s="1118"/>
      <c r="D3" s="1118"/>
      <c r="E3" s="1118"/>
      <c r="F3" s="1118"/>
      <c r="G3" s="1118"/>
    </row>
    <row r="4" spans="1:7" ht="15.75" customHeight="1" x14ac:dyDescent="0.2">
      <c r="A4" s="1116" t="s">
        <v>2245</v>
      </c>
      <c r="B4" s="1116"/>
      <c r="C4" s="1116"/>
      <c r="D4" s="1116"/>
      <c r="E4" s="1116"/>
      <c r="F4" s="1116"/>
      <c r="G4" s="1116"/>
    </row>
    <row r="5" spans="1:7" ht="15.75" customHeight="1" x14ac:dyDescent="0.2">
      <c r="A5" s="1116" t="s">
        <v>43</v>
      </c>
      <c r="B5" s="1116"/>
      <c r="C5" s="1116"/>
      <c r="D5" s="1116"/>
      <c r="E5" s="1116"/>
      <c r="F5" s="1116"/>
      <c r="G5" s="1116"/>
    </row>
    <row r="6" spans="1:7" ht="15" customHeight="1" x14ac:dyDescent="0.2">
      <c r="A6" s="1117" t="s">
        <v>2405</v>
      </c>
      <c r="B6" s="1117"/>
      <c r="C6" s="1117"/>
      <c r="D6" s="1117"/>
      <c r="E6" s="1117"/>
      <c r="F6" s="1117"/>
      <c r="G6" s="1117"/>
    </row>
    <row r="7" spans="1:7" ht="15" customHeight="1" x14ac:dyDescent="0.2">
      <c r="A7" s="1117" t="s">
        <v>2512</v>
      </c>
      <c r="B7" s="1117"/>
      <c r="C7" s="1117"/>
      <c r="D7" s="1117"/>
      <c r="E7" s="1117"/>
      <c r="F7" s="1117"/>
      <c r="G7" s="1117"/>
    </row>
    <row r="8" spans="1:7" ht="15" thickBot="1" x14ac:dyDescent="0.25">
      <c r="A8" s="1110"/>
      <c r="B8" s="1110"/>
      <c r="C8" s="1110"/>
      <c r="D8" s="1110"/>
      <c r="E8" s="1110"/>
      <c r="F8" s="1110"/>
      <c r="G8" s="1110"/>
    </row>
    <row r="9" spans="1:7" ht="15.75" thickBot="1" x14ac:dyDescent="0.25">
      <c r="A9" s="1119" t="s">
        <v>2240</v>
      </c>
      <c r="B9" s="1121" t="s">
        <v>1690</v>
      </c>
      <c r="C9" s="1122"/>
      <c r="D9" s="1122"/>
      <c r="E9" s="1122"/>
      <c r="F9" s="1123"/>
      <c r="G9" s="1124" t="s">
        <v>2113</v>
      </c>
    </row>
    <row r="10" spans="1:7" ht="30.75" thickBot="1" x14ac:dyDescent="0.25">
      <c r="A10" s="1120"/>
      <c r="B10" s="792" t="s">
        <v>2114</v>
      </c>
      <c r="C10" s="792" t="s">
        <v>2115</v>
      </c>
      <c r="D10" s="792" t="s">
        <v>52</v>
      </c>
      <c r="E10" s="792" t="s">
        <v>53</v>
      </c>
      <c r="F10" s="792" t="s">
        <v>1694</v>
      </c>
      <c r="G10" s="1125"/>
    </row>
    <row r="11" spans="1:7" ht="24.75" customHeight="1" x14ac:dyDescent="0.2">
      <c r="A11" s="566" t="s">
        <v>2246</v>
      </c>
      <c r="B11" s="567">
        <f t="shared" ref="B11:G11" si="0">+B12+B22+B31+B42</f>
        <v>6594219</v>
      </c>
      <c r="C11" s="567">
        <f t="shared" si="0"/>
        <v>0</v>
      </c>
      <c r="D11" s="567">
        <f t="shared" si="0"/>
        <v>6594219</v>
      </c>
      <c r="E11" s="567">
        <f t="shared" si="0"/>
        <v>6071841.04</v>
      </c>
      <c r="F11" s="567">
        <f t="shared" si="0"/>
        <v>6071841.04</v>
      </c>
      <c r="G11" s="567">
        <f t="shared" si="0"/>
        <v>522377.95999999996</v>
      </c>
    </row>
    <row r="12" spans="1:7" ht="24.75" customHeight="1" x14ac:dyDescent="0.2">
      <c r="A12" s="568" t="s">
        <v>2247</v>
      </c>
      <c r="B12" s="569">
        <f t="shared" ref="B12:G12" si="1">SUM(B13:B20)</f>
        <v>0</v>
      </c>
      <c r="C12" s="569">
        <f t="shared" si="1"/>
        <v>0</v>
      </c>
      <c r="D12" s="569">
        <f t="shared" si="1"/>
        <v>0</v>
      </c>
      <c r="E12" s="569">
        <f t="shared" si="1"/>
        <v>0</v>
      </c>
      <c r="F12" s="569">
        <f t="shared" si="1"/>
        <v>0</v>
      </c>
      <c r="G12" s="569">
        <f t="shared" si="1"/>
        <v>0</v>
      </c>
    </row>
    <row r="13" spans="1:7" ht="24.75" customHeight="1" x14ac:dyDescent="0.2">
      <c r="A13" s="570" t="s">
        <v>2248</v>
      </c>
      <c r="B13" s="571"/>
      <c r="C13" s="571"/>
      <c r="D13" s="571"/>
      <c r="E13" s="571"/>
      <c r="F13" s="571"/>
      <c r="G13" s="571">
        <f>+D13-E13</f>
        <v>0</v>
      </c>
    </row>
    <row r="14" spans="1:7" ht="24.75" customHeight="1" x14ac:dyDescent="0.2">
      <c r="A14" s="570" t="s">
        <v>2249</v>
      </c>
      <c r="B14" s="571"/>
      <c r="C14" s="571"/>
      <c r="D14" s="571"/>
      <c r="E14" s="571"/>
      <c r="F14" s="571"/>
      <c r="G14" s="571">
        <f t="shared" ref="G14:G20" si="2">+D14-E14</f>
        <v>0</v>
      </c>
    </row>
    <row r="15" spans="1:7" ht="24.75" customHeight="1" x14ac:dyDescent="0.2">
      <c r="A15" s="570" t="s">
        <v>2250</v>
      </c>
      <c r="B15" s="571"/>
      <c r="C15" s="571"/>
      <c r="D15" s="571"/>
      <c r="E15" s="571"/>
      <c r="F15" s="571"/>
      <c r="G15" s="571">
        <f t="shared" si="2"/>
        <v>0</v>
      </c>
    </row>
    <row r="16" spans="1:7" ht="24.75" customHeight="1" x14ac:dyDescent="0.2">
      <c r="A16" s="570" t="s">
        <v>2251</v>
      </c>
      <c r="B16" s="571"/>
      <c r="C16" s="571"/>
      <c r="D16" s="571"/>
      <c r="E16" s="571"/>
      <c r="F16" s="571"/>
      <c r="G16" s="571">
        <f t="shared" si="2"/>
        <v>0</v>
      </c>
    </row>
    <row r="17" spans="1:7" ht="24.75" customHeight="1" x14ac:dyDescent="0.2">
      <c r="A17" s="570" t="s">
        <v>2252</v>
      </c>
      <c r="B17" s="571"/>
      <c r="C17" s="571"/>
      <c r="D17" s="571"/>
      <c r="E17" s="571"/>
      <c r="F17" s="571"/>
      <c r="G17" s="571">
        <f t="shared" si="2"/>
        <v>0</v>
      </c>
    </row>
    <row r="18" spans="1:7" ht="24.75" customHeight="1" x14ac:dyDescent="0.2">
      <c r="A18" s="570" t="s">
        <v>2253</v>
      </c>
      <c r="B18" s="571"/>
      <c r="C18" s="571"/>
      <c r="D18" s="571"/>
      <c r="E18" s="571"/>
      <c r="F18" s="571"/>
      <c r="G18" s="571">
        <f t="shared" si="2"/>
        <v>0</v>
      </c>
    </row>
    <row r="19" spans="1:7" ht="24.75" customHeight="1" x14ac:dyDescent="0.2">
      <c r="A19" s="570" t="s">
        <v>2254</v>
      </c>
      <c r="B19" s="571"/>
      <c r="C19" s="571"/>
      <c r="D19" s="571"/>
      <c r="E19" s="571"/>
      <c r="F19" s="571"/>
      <c r="G19" s="571">
        <f t="shared" si="2"/>
        <v>0</v>
      </c>
    </row>
    <row r="20" spans="1:7" ht="24.75" customHeight="1" x14ac:dyDescent="0.2">
      <c r="A20" s="570" t="s">
        <v>2255</v>
      </c>
      <c r="B20" s="571"/>
      <c r="C20" s="571"/>
      <c r="D20" s="571"/>
      <c r="E20" s="571"/>
      <c r="F20" s="571"/>
      <c r="G20" s="571">
        <f t="shared" si="2"/>
        <v>0</v>
      </c>
    </row>
    <row r="21" spans="1:7" ht="13.5" customHeight="1" x14ac:dyDescent="0.2">
      <c r="A21" s="572"/>
      <c r="B21" s="569"/>
      <c r="C21" s="569"/>
      <c r="D21" s="569"/>
      <c r="E21" s="569"/>
      <c r="F21" s="569"/>
      <c r="G21" s="569"/>
    </row>
    <row r="22" spans="1:7" ht="24.75" customHeight="1" x14ac:dyDescent="0.2">
      <c r="A22" s="568" t="s">
        <v>2256</v>
      </c>
      <c r="B22" s="569">
        <f t="shared" ref="B22:G22" si="3">SUM(B23:B29)</f>
        <v>6594219</v>
      </c>
      <c r="C22" s="569">
        <f t="shared" si="3"/>
        <v>0</v>
      </c>
      <c r="D22" s="569">
        <f t="shared" si="3"/>
        <v>6594219</v>
      </c>
      <c r="E22" s="569">
        <f t="shared" si="3"/>
        <v>6071841.04</v>
      </c>
      <c r="F22" s="569">
        <f t="shared" si="3"/>
        <v>6071841.04</v>
      </c>
      <c r="G22" s="569">
        <f t="shared" si="3"/>
        <v>522377.95999999996</v>
      </c>
    </row>
    <row r="23" spans="1:7" ht="24.75" customHeight="1" x14ac:dyDescent="0.2">
      <c r="A23" s="570" t="s">
        <v>2257</v>
      </c>
      <c r="B23" s="571"/>
      <c r="C23" s="569"/>
      <c r="D23" s="571"/>
      <c r="E23" s="571"/>
      <c r="F23" s="571"/>
      <c r="G23" s="571">
        <f t="shared" ref="G23:G29" si="4">+D23-E23</f>
        <v>0</v>
      </c>
    </row>
    <row r="24" spans="1:7" ht="24.75" customHeight="1" x14ac:dyDescent="0.2">
      <c r="A24" s="570" t="s">
        <v>2258</v>
      </c>
      <c r="B24" s="571"/>
      <c r="C24" s="569"/>
      <c r="D24" s="571"/>
      <c r="E24" s="571"/>
      <c r="F24" s="571"/>
      <c r="G24" s="571">
        <f t="shared" si="4"/>
        <v>0</v>
      </c>
    </row>
    <row r="25" spans="1:7" ht="24.75" customHeight="1" x14ac:dyDescent="0.2">
      <c r="A25" s="570" t="s">
        <v>2259</v>
      </c>
      <c r="B25" s="571"/>
      <c r="C25" s="569"/>
      <c r="D25" s="571"/>
      <c r="E25" s="571"/>
      <c r="F25" s="571"/>
      <c r="G25" s="571">
        <f t="shared" si="4"/>
        <v>0</v>
      </c>
    </row>
    <row r="26" spans="1:7" ht="24.75" customHeight="1" x14ac:dyDescent="0.2">
      <c r="A26" s="570" t="s">
        <v>2260</v>
      </c>
      <c r="B26" s="571">
        <f>+Formato6b!B17</f>
        <v>6594219</v>
      </c>
      <c r="C26" s="571">
        <f>+Formato6b!C17</f>
        <v>0</v>
      </c>
      <c r="D26" s="571">
        <f>+B26+C26</f>
        <v>6594219</v>
      </c>
      <c r="E26" s="571">
        <f>+Formato6b!E17</f>
        <v>6071841.04</v>
      </c>
      <c r="F26" s="571">
        <f>+E26</f>
        <v>6071841.04</v>
      </c>
      <c r="G26" s="571">
        <f t="shared" si="4"/>
        <v>522377.95999999996</v>
      </c>
    </row>
    <row r="27" spans="1:7" ht="24.75" customHeight="1" x14ac:dyDescent="0.2">
      <c r="A27" s="570" t="s">
        <v>2261</v>
      </c>
      <c r="B27" s="571"/>
      <c r="C27" s="571"/>
      <c r="D27" s="571"/>
      <c r="E27" s="571"/>
      <c r="F27" s="571"/>
      <c r="G27" s="571">
        <f t="shared" si="4"/>
        <v>0</v>
      </c>
    </row>
    <row r="28" spans="1:7" ht="24.75" customHeight="1" x14ac:dyDescent="0.2">
      <c r="A28" s="570" t="s">
        <v>2262</v>
      </c>
      <c r="B28" s="571"/>
      <c r="C28" s="571"/>
      <c r="D28" s="571"/>
      <c r="E28" s="571"/>
      <c r="F28" s="571"/>
      <c r="G28" s="571">
        <f t="shared" si="4"/>
        <v>0</v>
      </c>
    </row>
    <row r="29" spans="1:7" ht="24.75" customHeight="1" x14ac:dyDescent="0.2">
      <c r="A29" s="570" t="s">
        <v>2263</v>
      </c>
      <c r="B29" s="571"/>
      <c r="C29" s="569"/>
      <c r="D29" s="571"/>
      <c r="E29" s="571"/>
      <c r="F29" s="571"/>
      <c r="G29" s="571">
        <f t="shared" si="4"/>
        <v>0</v>
      </c>
    </row>
    <row r="30" spans="1:7" ht="10.5" customHeight="1" x14ac:dyDescent="0.2">
      <c r="A30" s="570"/>
      <c r="B30" s="569"/>
      <c r="C30" s="569"/>
      <c r="D30" s="569"/>
      <c r="E30" s="569"/>
      <c r="F30" s="569"/>
      <c r="G30" s="569"/>
    </row>
    <row r="31" spans="1:7" ht="24.75" customHeight="1" x14ac:dyDescent="0.2">
      <c r="A31" s="568" t="s">
        <v>2264</v>
      </c>
      <c r="B31" s="569">
        <f t="shared" ref="B31:G31" si="5">SUM(B32:B40)</f>
        <v>0</v>
      </c>
      <c r="C31" s="569">
        <f t="shared" si="5"/>
        <v>0</v>
      </c>
      <c r="D31" s="569">
        <f t="shared" si="5"/>
        <v>0</v>
      </c>
      <c r="E31" s="569">
        <f t="shared" si="5"/>
        <v>0</v>
      </c>
      <c r="F31" s="569">
        <f t="shared" si="5"/>
        <v>0</v>
      </c>
      <c r="G31" s="569">
        <f t="shared" si="5"/>
        <v>0</v>
      </c>
    </row>
    <row r="32" spans="1:7" ht="24.75" customHeight="1" x14ac:dyDescent="0.2">
      <c r="A32" s="570" t="s">
        <v>2265</v>
      </c>
      <c r="B32" s="571"/>
      <c r="C32" s="571"/>
      <c r="D32" s="571"/>
      <c r="E32" s="571"/>
      <c r="F32" s="571"/>
      <c r="G32" s="571">
        <f>+D32-E32</f>
        <v>0</v>
      </c>
    </row>
    <row r="33" spans="1:7" ht="24.75" customHeight="1" x14ac:dyDescent="0.2">
      <c r="A33" s="570" t="s">
        <v>2266</v>
      </c>
      <c r="B33" s="571"/>
      <c r="C33" s="571"/>
      <c r="D33" s="571"/>
      <c r="E33" s="571"/>
      <c r="F33" s="571"/>
      <c r="G33" s="571">
        <f t="shared" ref="G33:G40" si="6">+D33-E33</f>
        <v>0</v>
      </c>
    </row>
    <row r="34" spans="1:7" ht="24.75" customHeight="1" x14ac:dyDescent="0.2">
      <c r="A34" s="570" t="s">
        <v>2267</v>
      </c>
      <c r="B34" s="571"/>
      <c r="C34" s="571"/>
      <c r="D34" s="571"/>
      <c r="E34" s="571"/>
      <c r="F34" s="571"/>
      <c r="G34" s="571">
        <f t="shared" si="6"/>
        <v>0</v>
      </c>
    </row>
    <row r="35" spans="1:7" ht="24.75" customHeight="1" x14ac:dyDescent="0.2">
      <c r="A35" s="570" t="s">
        <v>2268</v>
      </c>
      <c r="B35" s="571"/>
      <c r="C35" s="571"/>
      <c r="D35" s="571"/>
      <c r="E35" s="571"/>
      <c r="F35" s="571"/>
      <c r="G35" s="571">
        <f t="shared" si="6"/>
        <v>0</v>
      </c>
    </row>
    <row r="36" spans="1:7" ht="24.75" customHeight="1" x14ac:dyDescent="0.2">
      <c r="A36" s="570" t="s">
        <v>2269</v>
      </c>
      <c r="B36" s="571"/>
      <c r="C36" s="569"/>
      <c r="D36" s="571"/>
      <c r="E36" s="571"/>
      <c r="F36" s="571"/>
      <c r="G36" s="571">
        <f t="shared" si="6"/>
        <v>0</v>
      </c>
    </row>
    <row r="37" spans="1:7" ht="24.75" customHeight="1" x14ac:dyDescent="0.2">
      <c r="A37" s="570" t="s">
        <v>2270</v>
      </c>
      <c r="B37" s="571"/>
      <c r="C37" s="569"/>
      <c r="D37" s="571"/>
      <c r="E37" s="571"/>
      <c r="F37" s="571"/>
      <c r="G37" s="571">
        <f t="shared" si="6"/>
        <v>0</v>
      </c>
    </row>
    <row r="38" spans="1:7" ht="24.75" customHeight="1" x14ac:dyDescent="0.2">
      <c r="A38" s="570" t="s">
        <v>2271</v>
      </c>
      <c r="B38" s="571"/>
      <c r="C38" s="569"/>
      <c r="D38" s="571"/>
      <c r="E38" s="571"/>
      <c r="F38" s="571"/>
      <c r="G38" s="571">
        <f t="shared" si="6"/>
        <v>0</v>
      </c>
    </row>
    <row r="39" spans="1:7" ht="24.75" customHeight="1" x14ac:dyDescent="0.2">
      <c r="A39" s="570" t="s">
        <v>2272</v>
      </c>
      <c r="B39" s="571"/>
      <c r="C39" s="569"/>
      <c r="D39" s="571"/>
      <c r="E39" s="571"/>
      <c r="F39" s="571"/>
      <c r="G39" s="571">
        <f t="shared" si="6"/>
        <v>0</v>
      </c>
    </row>
    <row r="40" spans="1:7" ht="24.75" customHeight="1" x14ac:dyDescent="0.2">
      <c r="A40" s="570" t="s">
        <v>2273</v>
      </c>
      <c r="B40" s="571"/>
      <c r="C40" s="569"/>
      <c r="D40" s="571"/>
      <c r="E40" s="571"/>
      <c r="F40" s="571"/>
      <c r="G40" s="571">
        <f t="shared" si="6"/>
        <v>0</v>
      </c>
    </row>
    <row r="41" spans="1:7" ht="9.75" customHeight="1" x14ac:dyDescent="0.2">
      <c r="A41" s="570"/>
      <c r="B41" s="569"/>
      <c r="C41" s="569"/>
      <c r="D41" s="569"/>
      <c r="E41" s="569"/>
      <c r="F41" s="569"/>
      <c r="G41" s="569"/>
    </row>
    <row r="42" spans="1:7" ht="24.75" customHeight="1" x14ac:dyDescent="0.2">
      <c r="A42" s="568" t="s">
        <v>2274</v>
      </c>
      <c r="B42" s="569">
        <f t="shared" ref="B42:G42" si="7">SUM(B44:B47)</f>
        <v>0</v>
      </c>
      <c r="C42" s="569">
        <f t="shared" si="7"/>
        <v>0</v>
      </c>
      <c r="D42" s="569">
        <f t="shared" si="7"/>
        <v>0</v>
      </c>
      <c r="E42" s="569">
        <f t="shared" si="7"/>
        <v>0</v>
      </c>
      <c r="F42" s="569">
        <f t="shared" si="7"/>
        <v>0</v>
      </c>
      <c r="G42" s="569">
        <f t="shared" si="7"/>
        <v>0</v>
      </c>
    </row>
    <row r="43" spans="1:7" ht="24.75" customHeight="1" x14ac:dyDescent="0.2">
      <c r="A43" s="568" t="s">
        <v>2275</v>
      </c>
      <c r="B43" s="569"/>
      <c r="C43" s="569"/>
      <c r="D43" s="569"/>
      <c r="E43" s="569"/>
      <c r="F43" s="569"/>
      <c r="G43" s="569"/>
    </row>
    <row r="44" spans="1:7" ht="24.75" customHeight="1" x14ac:dyDescent="0.2">
      <c r="A44" s="570" t="s">
        <v>2276</v>
      </c>
      <c r="B44" s="569"/>
      <c r="C44" s="569"/>
      <c r="D44" s="569"/>
      <c r="E44" s="569"/>
      <c r="F44" s="569"/>
      <c r="G44" s="569"/>
    </row>
    <row r="45" spans="1:7" ht="24.75" customHeight="1" x14ac:dyDescent="0.2">
      <c r="A45" s="570" t="s">
        <v>2277</v>
      </c>
      <c r="B45" s="569"/>
      <c r="C45" s="569"/>
      <c r="D45" s="569"/>
      <c r="E45" s="569"/>
      <c r="F45" s="569"/>
      <c r="G45" s="569"/>
    </row>
    <row r="46" spans="1:7" ht="24.75" customHeight="1" x14ac:dyDescent="0.2">
      <c r="A46" s="570" t="s">
        <v>2278</v>
      </c>
      <c r="B46" s="569"/>
      <c r="C46" s="569"/>
      <c r="D46" s="569"/>
      <c r="E46" s="569"/>
      <c r="F46" s="569"/>
      <c r="G46" s="569"/>
    </row>
    <row r="47" spans="1:7" ht="24.75" customHeight="1" x14ac:dyDescent="0.2">
      <c r="A47" s="570" t="s">
        <v>2279</v>
      </c>
      <c r="B47" s="569"/>
      <c r="C47" s="569"/>
      <c r="D47" s="569"/>
      <c r="E47" s="569"/>
      <c r="F47" s="569"/>
      <c r="G47" s="569"/>
    </row>
    <row r="48" spans="1:7" ht="12.75" customHeight="1" x14ac:dyDescent="0.2">
      <c r="A48" s="572"/>
      <c r="B48" s="569"/>
      <c r="C48" s="569"/>
      <c r="D48" s="569"/>
      <c r="E48" s="569"/>
      <c r="F48" s="569"/>
      <c r="G48" s="569"/>
    </row>
    <row r="49" spans="1:7" ht="24.75" customHeight="1" x14ac:dyDescent="0.2">
      <c r="A49" s="568" t="s">
        <v>2280</v>
      </c>
      <c r="B49" s="569">
        <f t="shared" ref="B49:G49" si="8">+B50+B60+B69+B80</f>
        <v>0</v>
      </c>
      <c r="C49" s="569">
        <f t="shared" si="8"/>
        <v>0</v>
      </c>
      <c r="D49" s="569">
        <f t="shared" si="8"/>
        <v>0</v>
      </c>
      <c r="E49" s="569">
        <f t="shared" si="8"/>
        <v>0</v>
      </c>
      <c r="F49" s="569">
        <f t="shared" si="8"/>
        <v>0</v>
      </c>
      <c r="G49" s="569">
        <f t="shared" si="8"/>
        <v>0</v>
      </c>
    </row>
    <row r="50" spans="1:7" ht="24.75" customHeight="1" x14ac:dyDescent="0.2">
      <c r="A50" s="568" t="s">
        <v>2247</v>
      </c>
      <c r="B50" s="569">
        <f t="shared" ref="B50:G50" si="9">SUM(B51:B58)</f>
        <v>0</v>
      </c>
      <c r="C50" s="569">
        <f t="shared" si="9"/>
        <v>0</v>
      </c>
      <c r="D50" s="569">
        <f t="shared" si="9"/>
        <v>0</v>
      </c>
      <c r="E50" s="569">
        <f t="shared" si="9"/>
        <v>0</v>
      </c>
      <c r="F50" s="569">
        <f t="shared" si="9"/>
        <v>0</v>
      </c>
      <c r="G50" s="569">
        <f t="shared" si="9"/>
        <v>0</v>
      </c>
    </row>
    <row r="51" spans="1:7" ht="24.75" customHeight="1" x14ac:dyDescent="0.2">
      <c r="A51" s="570" t="s">
        <v>2248</v>
      </c>
      <c r="B51" s="569"/>
      <c r="C51" s="569"/>
      <c r="D51" s="569"/>
      <c r="E51" s="569"/>
      <c r="F51" s="569"/>
      <c r="G51" s="569"/>
    </row>
    <row r="52" spans="1:7" ht="24.75" customHeight="1" x14ac:dyDescent="0.2">
      <c r="A52" s="570" t="s">
        <v>2249</v>
      </c>
      <c r="B52" s="569"/>
      <c r="C52" s="569"/>
      <c r="D52" s="569"/>
      <c r="E52" s="569"/>
      <c r="F52" s="569"/>
      <c r="G52" s="569"/>
    </row>
    <row r="53" spans="1:7" ht="24.75" customHeight="1" x14ac:dyDescent="0.2">
      <c r="A53" s="570" t="s">
        <v>2250</v>
      </c>
      <c r="B53" s="569"/>
      <c r="C53" s="569"/>
      <c r="D53" s="569"/>
      <c r="E53" s="569"/>
      <c r="F53" s="569"/>
      <c r="G53" s="569"/>
    </row>
    <row r="54" spans="1:7" ht="24.75" customHeight="1" x14ac:dyDescent="0.2">
      <c r="A54" s="570" t="s">
        <v>2251</v>
      </c>
      <c r="B54" s="569"/>
      <c r="C54" s="569"/>
      <c r="D54" s="569"/>
      <c r="E54" s="569"/>
      <c r="F54" s="569"/>
      <c r="G54" s="569"/>
    </row>
    <row r="55" spans="1:7" ht="24.75" customHeight="1" x14ac:dyDescent="0.2">
      <c r="A55" s="570" t="s">
        <v>2252</v>
      </c>
      <c r="B55" s="569"/>
      <c r="C55" s="569"/>
      <c r="D55" s="569"/>
      <c r="E55" s="569"/>
      <c r="F55" s="569"/>
      <c r="G55" s="569"/>
    </row>
    <row r="56" spans="1:7" ht="24.75" customHeight="1" x14ac:dyDescent="0.2">
      <c r="A56" s="570" t="s">
        <v>2253</v>
      </c>
      <c r="B56" s="569"/>
      <c r="C56" s="569"/>
      <c r="D56" s="569"/>
      <c r="E56" s="569"/>
      <c r="F56" s="569"/>
      <c r="G56" s="569"/>
    </row>
    <row r="57" spans="1:7" ht="24.75" customHeight="1" x14ac:dyDescent="0.2">
      <c r="A57" s="570" t="s">
        <v>2254</v>
      </c>
      <c r="B57" s="569"/>
      <c r="C57" s="569"/>
      <c r="D57" s="569"/>
      <c r="E57" s="569"/>
      <c r="F57" s="569"/>
      <c r="G57" s="569"/>
    </row>
    <row r="58" spans="1:7" ht="24.75" customHeight="1" x14ac:dyDescent="0.2">
      <c r="A58" s="570" t="s">
        <v>2255</v>
      </c>
      <c r="B58" s="569"/>
      <c r="C58" s="569"/>
      <c r="D58" s="569"/>
      <c r="E58" s="569"/>
      <c r="F58" s="569"/>
      <c r="G58" s="569"/>
    </row>
    <row r="59" spans="1:7" ht="10.5" customHeight="1" x14ac:dyDescent="0.2">
      <c r="A59" s="572"/>
      <c r="B59" s="569"/>
      <c r="C59" s="569"/>
      <c r="D59" s="569"/>
      <c r="E59" s="569"/>
      <c r="F59" s="569"/>
      <c r="G59" s="569"/>
    </row>
    <row r="60" spans="1:7" ht="24.75" customHeight="1" x14ac:dyDescent="0.2">
      <c r="A60" s="568" t="s">
        <v>2256</v>
      </c>
      <c r="B60" s="569">
        <f t="shared" ref="B60:G60" si="10">SUM(B61:B67)</f>
        <v>0</v>
      </c>
      <c r="C60" s="569">
        <f t="shared" si="10"/>
        <v>0</v>
      </c>
      <c r="D60" s="569">
        <f t="shared" si="10"/>
        <v>0</v>
      </c>
      <c r="E60" s="569">
        <f t="shared" si="10"/>
        <v>0</v>
      </c>
      <c r="F60" s="569">
        <f t="shared" si="10"/>
        <v>0</v>
      </c>
      <c r="G60" s="569">
        <f t="shared" si="10"/>
        <v>0</v>
      </c>
    </row>
    <row r="61" spans="1:7" ht="24.75" customHeight="1" x14ac:dyDescent="0.2">
      <c r="A61" s="570" t="s">
        <v>2257</v>
      </c>
      <c r="B61" s="569"/>
      <c r="C61" s="569"/>
      <c r="D61" s="569"/>
      <c r="E61" s="569"/>
      <c r="F61" s="569"/>
      <c r="G61" s="569"/>
    </row>
    <row r="62" spans="1:7" ht="24.75" customHeight="1" x14ac:dyDescent="0.2">
      <c r="A62" s="570" t="s">
        <v>2258</v>
      </c>
      <c r="B62" s="569"/>
      <c r="C62" s="569"/>
      <c r="D62" s="569"/>
      <c r="E62" s="569"/>
      <c r="F62" s="569"/>
      <c r="G62" s="569"/>
    </row>
    <row r="63" spans="1:7" ht="24.75" customHeight="1" x14ac:dyDescent="0.2">
      <c r="A63" s="570" t="s">
        <v>2259</v>
      </c>
      <c r="B63" s="569"/>
      <c r="C63" s="569"/>
      <c r="D63" s="569"/>
      <c r="E63" s="569"/>
      <c r="F63" s="569"/>
      <c r="G63" s="569"/>
    </row>
    <row r="64" spans="1:7" ht="24.75" customHeight="1" x14ac:dyDescent="0.2">
      <c r="A64" s="570" t="s">
        <v>2260</v>
      </c>
      <c r="B64" s="569"/>
      <c r="C64" s="569"/>
      <c r="D64" s="569"/>
      <c r="E64" s="569"/>
      <c r="F64" s="569"/>
      <c r="G64" s="569"/>
    </row>
    <row r="65" spans="1:7" ht="24.75" customHeight="1" x14ac:dyDescent="0.2">
      <c r="A65" s="570" t="s">
        <v>2261</v>
      </c>
      <c r="B65" s="569"/>
      <c r="C65" s="569"/>
      <c r="D65" s="569"/>
      <c r="E65" s="569"/>
      <c r="F65" s="569"/>
      <c r="G65" s="569"/>
    </row>
    <row r="66" spans="1:7" ht="24.75" customHeight="1" x14ac:dyDescent="0.2">
      <c r="A66" s="570" t="s">
        <v>2262</v>
      </c>
      <c r="B66" s="569"/>
      <c r="C66" s="569"/>
      <c r="D66" s="569"/>
      <c r="E66" s="569"/>
      <c r="F66" s="569"/>
      <c r="G66" s="569"/>
    </row>
    <row r="67" spans="1:7" ht="24.75" customHeight="1" x14ac:dyDescent="0.2">
      <c r="A67" s="570" t="s">
        <v>2263</v>
      </c>
      <c r="B67" s="569"/>
      <c r="C67" s="569"/>
      <c r="D67" s="569"/>
      <c r="E67" s="569"/>
      <c r="F67" s="569"/>
      <c r="G67" s="569"/>
    </row>
    <row r="68" spans="1:7" ht="12" customHeight="1" x14ac:dyDescent="0.2">
      <c r="A68" s="568"/>
      <c r="B68" s="569"/>
      <c r="C68" s="569"/>
      <c r="D68" s="569"/>
      <c r="E68" s="569"/>
      <c r="F68" s="569"/>
      <c r="G68" s="569"/>
    </row>
    <row r="69" spans="1:7" ht="24.75" customHeight="1" x14ac:dyDescent="0.2">
      <c r="A69" s="573" t="s">
        <v>2281</v>
      </c>
      <c r="B69" s="569">
        <f t="shared" ref="B69:G69" si="11">SUM(B70:B78)</f>
        <v>0</v>
      </c>
      <c r="C69" s="569">
        <f t="shared" si="11"/>
        <v>0</v>
      </c>
      <c r="D69" s="569">
        <f t="shared" si="11"/>
        <v>0</v>
      </c>
      <c r="E69" s="569">
        <f t="shared" si="11"/>
        <v>0</v>
      </c>
      <c r="F69" s="569">
        <f t="shared" si="11"/>
        <v>0</v>
      </c>
      <c r="G69" s="569">
        <f t="shared" si="11"/>
        <v>0</v>
      </c>
    </row>
    <row r="70" spans="1:7" ht="24.75" customHeight="1" x14ac:dyDescent="0.2">
      <c r="A70" s="570" t="s">
        <v>2282</v>
      </c>
      <c r="B70" s="569"/>
      <c r="C70" s="569"/>
      <c r="D70" s="569"/>
      <c r="E70" s="569"/>
      <c r="F70" s="569"/>
      <c r="G70" s="569"/>
    </row>
    <row r="71" spans="1:7" ht="24.75" customHeight="1" x14ac:dyDescent="0.2">
      <c r="A71" s="570" t="s">
        <v>2266</v>
      </c>
      <c r="B71" s="569"/>
      <c r="C71" s="569"/>
      <c r="D71" s="569"/>
      <c r="E71" s="569"/>
      <c r="F71" s="569"/>
      <c r="G71" s="569"/>
    </row>
    <row r="72" spans="1:7" ht="24.75" customHeight="1" x14ac:dyDescent="0.2">
      <c r="A72" s="570" t="s">
        <v>2267</v>
      </c>
      <c r="B72" s="569"/>
      <c r="C72" s="569"/>
      <c r="D72" s="569"/>
      <c r="E72" s="569"/>
      <c r="F72" s="569"/>
      <c r="G72" s="569"/>
    </row>
    <row r="73" spans="1:7" ht="24.75" customHeight="1" x14ac:dyDescent="0.2">
      <c r="A73" s="570" t="s">
        <v>2283</v>
      </c>
      <c r="B73" s="569"/>
      <c r="C73" s="569"/>
      <c r="D73" s="569"/>
      <c r="E73" s="569"/>
      <c r="F73" s="569"/>
      <c r="G73" s="569"/>
    </row>
    <row r="74" spans="1:7" ht="24.75" customHeight="1" x14ac:dyDescent="0.2">
      <c r="A74" s="570" t="s">
        <v>2269</v>
      </c>
      <c r="B74" s="569"/>
      <c r="C74" s="569"/>
      <c r="D74" s="569"/>
      <c r="E74" s="569"/>
      <c r="F74" s="569"/>
      <c r="G74" s="569"/>
    </row>
    <row r="75" spans="1:7" ht="24.75" customHeight="1" x14ac:dyDescent="0.2">
      <c r="A75" s="570" t="s">
        <v>2284</v>
      </c>
      <c r="B75" s="569"/>
      <c r="C75" s="569"/>
      <c r="D75" s="569"/>
      <c r="E75" s="569"/>
      <c r="F75" s="569"/>
      <c r="G75" s="569"/>
    </row>
    <row r="76" spans="1:7" ht="24.75" customHeight="1" x14ac:dyDescent="0.2">
      <c r="A76" s="570" t="s">
        <v>2271</v>
      </c>
      <c r="B76" s="569"/>
      <c r="C76" s="569"/>
      <c r="D76" s="569"/>
      <c r="E76" s="569"/>
      <c r="F76" s="569"/>
      <c r="G76" s="569"/>
    </row>
    <row r="77" spans="1:7" ht="24.75" customHeight="1" x14ac:dyDescent="0.2">
      <c r="A77" s="570" t="s">
        <v>2272</v>
      </c>
      <c r="B77" s="569"/>
      <c r="C77" s="569"/>
      <c r="D77" s="569"/>
      <c r="E77" s="569"/>
      <c r="F77" s="569"/>
      <c r="G77" s="569"/>
    </row>
    <row r="78" spans="1:7" ht="24.75" customHeight="1" x14ac:dyDescent="0.2">
      <c r="A78" s="570" t="s">
        <v>2273</v>
      </c>
      <c r="B78" s="569"/>
      <c r="C78" s="569"/>
      <c r="D78" s="569"/>
      <c r="E78" s="569"/>
      <c r="F78" s="569"/>
      <c r="G78" s="569"/>
    </row>
    <row r="79" spans="1:7" ht="10.5" customHeight="1" x14ac:dyDescent="0.2">
      <c r="A79" s="570"/>
      <c r="B79" s="569"/>
      <c r="C79" s="569"/>
      <c r="D79" s="569"/>
      <c r="E79" s="569"/>
      <c r="F79" s="569"/>
      <c r="G79" s="569"/>
    </row>
    <row r="80" spans="1:7" ht="24.75" customHeight="1" x14ac:dyDescent="0.2">
      <c r="A80" s="573" t="s">
        <v>2285</v>
      </c>
      <c r="B80" s="569">
        <f t="shared" ref="B80:G80" si="12">SUM(B81:B84)</f>
        <v>0</v>
      </c>
      <c r="C80" s="569">
        <f t="shared" si="12"/>
        <v>0</v>
      </c>
      <c r="D80" s="569">
        <f t="shared" si="12"/>
        <v>0</v>
      </c>
      <c r="E80" s="569">
        <f t="shared" si="12"/>
        <v>0</v>
      </c>
      <c r="F80" s="569">
        <f t="shared" si="12"/>
        <v>0</v>
      </c>
      <c r="G80" s="569">
        <f t="shared" si="12"/>
        <v>0</v>
      </c>
    </row>
    <row r="81" spans="1:7" ht="24.75" customHeight="1" x14ac:dyDescent="0.2">
      <c r="A81" s="570" t="s">
        <v>2286</v>
      </c>
      <c r="B81" s="569"/>
      <c r="C81" s="569"/>
      <c r="D81" s="569"/>
      <c r="E81" s="569"/>
      <c r="F81" s="569"/>
      <c r="G81" s="569"/>
    </row>
    <row r="82" spans="1:7" ht="24.75" customHeight="1" x14ac:dyDescent="0.2">
      <c r="A82" s="570" t="s">
        <v>2287</v>
      </c>
      <c r="B82" s="569"/>
      <c r="C82" s="569"/>
      <c r="D82" s="569"/>
      <c r="E82" s="569"/>
      <c r="F82" s="569"/>
      <c r="G82" s="569"/>
    </row>
    <row r="83" spans="1:7" ht="24.75" customHeight="1" x14ac:dyDescent="0.2">
      <c r="A83" s="570" t="s">
        <v>2288</v>
      </c>
      <c r="B83" s="569"/>
      <c r="C83" s="569"/>
      <c r="D83" s="569"/>
      <c r="E83" s="569"/>
      <c r="F83" s="569"/>
      <c r="G83" s="569"/>
    </row>
    <row r="84" spans="1:7" ht="24.75" customHeight="1" x14ac:dyDescent="0.2">
      <c r="A84" s="570" t="s">
        <v>2289</v>
      </c>
      <c r="B84" s="569"/>
      <c r="C84" s="569"/>
      <c r="D84" s="569"/>
      <c r="E84" s="569"/>
      <c r="F84" s="569"/>
      <c r="G84" s="569"/>
    </row>
    <row r="85" spans="1:7" ht="13.5" customHeight="1" x14ac:dyDescent="0.2">
      <c r="A85" s="570"/>
      <c r="B85" s="569"/>
      <c r="C85" s="569"/>
      <c r="D85" s="569"/>
      <c r="E85" s="569"/>
      <c r="F85" s="569"/>
      <c r="G85" s="569"/>
    </row>
    <row r="86" spans="1:7" ht="24.75" customHeight="1" x14ac:dyDescent="0.2">
      <c r="A86" s="574" t="s">
        <v>2290</v>
      </c>
      <c r="B86" s="575">
        <f t="shared" ref="B86:G86" si="13">+B11+B49</f>
        <v>6594219</v>
      </c>
      <c r="C86" s="575">
        <f t="shared" si="13"/>
        <v>0</v>
      </c>
      <c r="D86" s="575">
        <f t="shared" si="13"/>
        <v>6594219</v>
      </c>
      <c r="E86" s="575">
        <f t="shared" si="13"/>
        <v>6071841.04</v>
      </c>
      <c r="F86" s="575">
        <f t="shared" si="13"/>
        <v>6071841.04</v>
      </c>
      <c r="G86" s="575">
        <f t="shared" si="13"/>
        <v>522377.95999999996</v>
      </c>
    </row>
    <row r="87" spans="1:7" ht="13.5" thickBot="1" x14ac:dyDescent="0.25">
      <c r="A87" s="576"/>
      <c r="B87" s="577"/>
      <c r="C87" s="577"/>
      <c r="D87" s="577"/>
      <c r="E87" s="577"/>
      <c r="F87" s="577"/>
      <c r="G87" s="577"/>
    </row>
  </sheetData>
  <mergeCells count="11">
    <mergeCell ref="A7:G7"/>
    <mergeCell ref="A8:G8"/>
    <mergeCell ref="A9:A10"/>
    <mergeCell ref="B9:F9"/>
    <mergeCell ref="G9:G10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59"/>
  <sheetViews>
    <sheetView workbookViewId="0">
      <selection activeCell="A8" sqref="A8:G8"/>
    </sheetView>
  </sheetViews>
  <sheetFormatPr baseColWidth="10" defaultRowHeight="12.75" x14ac:dyDescent="0.2"/>
  <cols>
    <col min="1" max="1" width="29.42578125" style="105" customWidth="1"/>
    <col min="2" max="2" width="17.28515625" style="105" customWidth="1"/>
    <col min="3" max="3" width="15.42578125" style="105" customWidth="1"/>
    <col min="4" max="7" width="16.42578125" style="105" customWidth="1"/>
    <col min="8" max="9" width="14.85546875" style="105" bestFit="1" customWidth="1"/>
    <col min="10" max="256" width="11.42578125" style="105"/>
    <col min="257" max="257" width="29.42578125" style="105" customWidth="1"/>
    <col min="258" max="258" width="17.28515625" style="105" customWidth="1"/>
    <col min="259" max="259" width="15.42578125" style="105" customWidth="1"/>
    <col min="260" max="263" width="16.42578125" style="105" customWidth="1"/>
    <col min="264" max="265" width="14.85546875" style="105" bestFit="1" customWidth="1"/>
    <col min="266" max="512" width="11.42578125" style="105"/>
    <col min="513" max="513" width="29.42578125" style="105" customWidth="1"/>
    <col min="514" max="514" width="17.28515625" style="105" customWidth="1"/>
    <col min="515" max="515" width="15.42578125" style="105" customWidth="1"/>
    <col min="516" max="519" width="16.42578125" style="105" customWidth="1"/>
    <col min="520" max="521" width="14.85546875" style="105" bestFit="1" customWidth="1"/>
    <col min="522" max="768" width="11.42578125" style="105"/>
    <col min="769" max="769" width="29.42578125" style="105" customWidth="1"/>
    <col min="770" max="770" width="17.28515625" style="105" customWidth="1"/>
    <col min="771" max="771" width="15.42578125" style="105" customWidth="1"/>
    <col min="772" max="775" width="16.42578125" style="105" customWidth="1"/>
    <col min="776" max="777" width="14.85546875" style="105" bestFit="1" customWidth="1"/>
    <col min="778" max="1024" width="11.42578125" style="105"/>
    <col min="1025" max="1025" width="29.42578125" style="105" customWidth="1"/>
    <col min="1026" max="1026" width="17.28515625" style="105" customWidth="1"/>
    <col min="1027" max="1027" width="15.42578125" style="105" customWidth="1"/>
    <col min="1028" max="1031" width="16.42578125" style="105" customWidth="1"/>
    <col min="1032" max="1033" width="14.85546875" style="105" bestFit="1" customWidth="1"/>
    <col min="1034" max="1280" width="11.42578125" style="105"/>
    <col min="1281" max="1281" width="29.42578125" style="105" customWidth="1"/>
    <col min="1282" max="1282" width="17.28515625" style="105" customWidth="1"/>
    <col min="1283" max="1283" width="15.42578125" style="105" customWidth="1"/>
    <col min="1284" max="1287" width="16.42578125" style="105" customWidth="1"/>
    <col min="1288" max="1289" width="14.85546875" style="105" bestFit="1" customWidth="1"/>
    <col min="1290" max="1536" width="11.42578125" style="105"/>
    <col min="1537" max="1537" width="29.42578125" style="105" customWidth="1"/>
    <col min="1538" max="1538" width="17.28515625" style="105" customWidth="1"/>
    <col min="1539" max="1539" width="15.42578125" style="105" customWidth="1"/>
    <col min="1540" max="1543" width="16.42578125" style="105" customWidth="1"/>
    <col min="1544" max="1545" width="14.85546875" style="105" bestFit="1" customWidth="1"/>
    <col min="1546" max="1792" width="11.42578125" style="105"/>
    <col min="1793" max="1793" width="29.42578125" style="105" customWidth="1"/>
    <col min="1794" max="1794" width="17.28515625" style="105" customWidth="1"/>
    <col min="1795" max="1795" width="15.42578125" style="105" customWidth="1"/>
    <col min="1796" max="1799" width="16.42578125" style="105" customWidth="1"/>
    <col min="1800" max="1801" width="14.85546875" style="105" bestFit="1" customWidth="1"/>
    <col min="1802" max="2048" width="11.42578125" style="105"/>
    <col min="2049" max="2049" width="29.42578125" style="105" customWidth="1"/>
    <col min="2050" max="2050" width="17.28515625" style="105" customWidth="1"/>
    <col min="2051" max="2051" width="15.42578125" style="105" customWidth="1"/>
    <col min="2052" max="2055" width="16.42578125" style="105" customWidth="1"/>
    <col min="2056" max="2057" width="14.85546875" style="105" bestFit="1" customWidth="1"/>
    <col min="2058" max="2304" width="11.42578125" style="105"/>
    <col min="2305" max="2305" width="29.42578125" style="105" customWidth="1"/>
    <col min="2306" max="2306" width="17.28515625" style="105" customWidth="1"/>
    <col min="2307" max="2307" width="15.42578125" style="105" customWidth="1"/>
    <col min="2308" max="2311" width="16.42578125" style="105" customWidth="1"/>
    <col min="2312" max="2313" width="14.85546875" style="105" bestFit="1" customWidth="1"/>
    <col min="2314" max="2560" width="11.42578125" style="105"/>
    <col min="2561" max="2561" width="29.42578125" style="105" customWidth="1"/>
    <col min="2562" max="2562" width="17.28515625" style="105" customWidth="1"/>
    <col min="2563" max="2563" width="15.42578125" style="105" customWidth="1"/>
    <col min="2564" max="2567" width="16.42578125" style="105" customWidth="1"/>
    <col min="2568" max="2569" width="14.85546875" style="105" bestFit="1" customWidth="1"/>
    <col min="2570" max="2816" width="11.42578125" style="105"/>
    <col min="2817" max="2817" width="29.42578125" style="105" customWidth="1"/>
    <col min="2818" max="2818" width="17.28515625" style="105" customWidth="1"/>
    <col min="2819" max="2819" width="15.42578125" style="105" customWidth="1"/>
    <col min="2820" max="2823" width="16.42578125" style="105" customWidth="1"/>
    <col min="2824" max="2825" width="14.85546875" style="105" bestFit="1" customWidth="1"/>
    <col min="2826" max="3072" width="11.42578125" style="105"/>
    <col min="3073" max="3073" width="29.42578125" style="105" customWidth="1"/>
    <col min="3074" max="3074" width="17.28515625" style="105" customWidth="1"/>
    <col min="3075" max="3075" width="15.42578125" style="105" customWidth="1"/>
    <col min="3076" max="3079" width="16.42578125" style="105" customWidth="1"/>
    <col min="3080" max="3081" width="14.85546875" style="105" bestFit="1" customWidth="1"/>
    <col min="3082" max="3328" width="11.42578125" style="105"/>
    <col min="3329" max="3329" width="29.42578125" style="105" customWidth="1"/>
    <col min="3330" max="3330" width="17.28515625" style="105" customWidth="1"/>
    <col min="3331" max="3331" width="15.42578125" style="105" customWidth="1"/>
    <col min="3332" max="3335" width="16.42578125" style="105" customWidth="1"/>
    <col min="3336" max="3337" width="14.85546875" style="105" bestFit="1" customWidth="1"/>
    <col min="3338" max="3584" width="11.42578125" style="105"/>
    <col min="3585" max="3585" width="29.42578125" style="105" customWidth="1"/>
    <col min="3586" max="3586" width="17.28515625" style="105" customWidth="1"/>
    <col min="3587" max="3587" width="15.42578125" style="105" customWidth="1"/>
    <col min="3588" max="3591" width="16.42578125" style="105" customWidth="1"/>
    <col min="3592" max="3593" width="14.85546875" style="105" bestFit="1" customWidth="1"/>
    <col min="3594" max="3840" width="11.42578125" style="105"/>
    <col min="3841" max="3841" width="29.42578125" style="105" customWidth="1"/>
    <col min="3842" max="3842" width="17.28515625" style="105" customWidth="1"/>
    <col min="3843" max="3843" width="15.42578125" style="105" customWidth="1"/>
    <col min="3844" max="3847" width="16.42578125" style="105" customWidth="1"/>
    <col min="3848" max="3849" width="14.85546875" style="105" bestFit="1" customWidth="1"/>
    <col min="3850" max="4096" width="11.42578125" style="105"/>
    <col min="4097" max="4097" width="29.42578125" style="105" customWidth="1"/>
    <col min="4098" max="4098" width="17.28515625" style="105" customWidth="1"/>
    <col min="4099" max="4099" width="15.42578125" style="105" customWidth="1"/>
    <col min="4100" max="4103" width="16.42578125" style="105" customWidth="1"/>
    <col min="4104" max="4105" width="14.85546875" style="105" bestFit="1" customWidth="1"/>
    <col min="4106" max="4352" width="11.42578125" style="105"/>
    <col min="4353" max="4353" width="29.42578125" style="105" customWidth="1"/>
    <col min="4354" max="4354" width="17.28515625" style="105" customWidth="1"/>
    <col min="4355" max="4355" width="15.42578125" style="105" customWidth="1"/>
    <col min="4356" max="4359" width="16.42578125" style="105" customWidth="1"/>
    <col min="4360" max="4361" width="14.85546875" style="105" bestFit="1" customWidth="1"/>
    <col min="4362" max="4608" width="11.42578125" style="105"/>
    <col min="4609" max="4609" width="29.42578125" style="105" customWidth="1"/>
    <col min="4610" max="4610" width="17.28515625" style="105" customWidth="1"/>
    <col min="4611" max="4611" width="15.42578125" style="105" customWidth="1"/>
    <col min="4612" max="4615" width="16.42578125" style="105" customWidth="1"/>
    <col min="4616" max="4617" width="14.85546875" style="105" bestFit="1" customWidth="1"/>
    <col min="4618" max="4864" width="11.42578125" style="105"/>
    <col min="4865" max="4865" width="29.42578125" style="105" customWidth="1"/>
    <col min="4866" max="4866" width="17.28515625" style="105" customWidth="1"/>
    <col min="4867" max="4867" width="15.42578125" style="105" customWidth="1"/>
    <col min="4868" max="4871" width="16.42578125" style="105" customWidth="1"/>
    <col min="4872" max="4873" width="14.85546875" style="105" bestFit="1" customWidth="1"/>
    <col min="4874" max="5120" width="11.42578125" style="105"/>
    <col min="5121" max="5121" width="29.42578125" style="105" customWidth="1"/>
    <col min="5122" max="5122" width="17.28515625" style="105" customWidth="1"/>
    <col min="5123" max="5123" width="15.42578125" style="105" customWidth="1"/>
    <col min="5124" max="5127" width="16.42578125" style="105" customWidth="1"/>
    <col min="5128" max="5129" width="14.85546875" style="105" bestFit="1" customWidth="1"/>
    <col min="5130" max="5376" width="11.42578125" style="105"/>
    <col min="5377" max="5377" width="29.42578125" style="105" customWidth="1"/>
    <col min="5378" max="5378" width="17.28515625" style="105" customWidth="1"/>
    <col min="5379" max="5379" width="15.42578125" style="105" customWidth="1"/>
    <col min="5380" max="5383" width="16.42578125" style="105" customWidth="1"/>
    <col min="5384" max="5385" width="14.85546875" style="105" bestFit="1" customWidth="1"/>
    <col min="5386" max="5632" width="11.42578125" style="105"/>
    <col min="5633" max="5633" width="29.42578125" style="105" customWidth="1"/>
    <col min="5634" max="5634" width="17.28515625" style="105" customWidth="1"/>
    <col min="5635" max="5635" width="15.42578125" style="105" customWidth="1"/>
    <col min="5636" max="5639" width="16.42578125" style="105" customWidth="1"/>
    <col min="5640" max="5641" width="14.85546875" style="105" bestFit="1" customWidth="1"/>
    <col min="5642" max="5888" width="11.42578125" style="105"/>
    <col min="5889" max="5889" width="29.42578125" style="105" customWidth="1"/>
    <col min="5890" max="5890" width="17.28515625" style="105" customWidth="1"/>
    <col min="5891" max="5891" width="15.42578125" style="105" customWidth="1"/>
    <col min="5892" max="5895" width="16.42578125" style="105" customWidth="1"/>
    <col min="5896" max="5897" width="14.85546875" style="105" bestFit="1" customWidth="1"/>
    <col min="5898" max="6144" width="11.42578125" style="105"/>
    <col min="6145" max="6145" width="29.42578125" style="105" customWidth="1"/>
    <col min="6146" max="6146" width="17.28515625" style="105" customWidth="1"/>
    <col min="6147" max="6147" width="15.42578125" style="105" customWidth="1"/>
    <col min="6148" max="6151" width="16.42578125" style="105" customWidth="1"/>
    <col min="6152" max="6153" width="14.85546875" style="105" bestFit="1" customWidth="1"/>
    <col min="6154" max="6400" width="11.42578125" style="105"/>
    <col min="6401" max="6401" width="29.42578125" style="105" customWidth="1"/>
    <col min="6402" max="6402" width="17.28515625" style="105" customWidth="1"/>
    <col min="6403" max="6403" width="15.42578125" style="105" customWidth="1"/>
    <col min="6404" max="6407" width="16.42578125" style="105" customWidth="1"/>
    <col min="6408" max="6409" width="14.85546875" style="105" bestFit="1" customWidth="1"/>
    <col min="6410" max="6656" width="11.42578125" style="105"/>
    <col min="6657" max="6657" width="29.42578125" style="105" customWidth="1"/>
    <col min="6658" max="6658" width="17.28515625" style="105" customWidth="1"/>
    <col min="6659" max="6659" width="15.42578125" style="105" customWidth="1"/>
    <col min="6660" max="6663" width="16.42578125" style="105" customWidth="1"/>
    <col min="6664" max="6665" width="14.85546875" style="105" bestFit="1" customWidth="1"/>
    <col min="6666" max="6912" width="11.42578125" style="105"/>
    <col min="6913" max="6913" width="29.42578125" style="105" customWidth="1"/>
    <col min="6914" max="6914" width="17.28515625" style="105" customWidth="1"/>
    <col min="6915" max="6915" width="15.42578125" style="105" customWidth="1"/>
    <col min="6916" max="6919" width="16.42578125" style="105" customWidth="1"/>
    <col min="6920" max="6921" width="14.85546875" style="105" bestFit="1" customWidth="1"/>
    <col min="6922" max="7168" width="11.42578125" style="105"/>
    <col min="7169" max="7169" width="29.42578125" style="105" customWidth="1"/>
    <col min="7170" max="7170" width="17.28515625" style="105" customWidth="1"/>
    <col min="7171" max="7171" width="15.42578125" style="105" customWidth="1"/>
    <col min="7172" max="7175" width="16.42578125" style="105" customWidth="1"/>
    <col min="7176" max="7177" width="14.85546875" style="105" bestFit="1" customWidth="1"/>
    <col min="7178" max="7424" width="11.42578125" style="105"/>
    <col min="7425" max="7425" width="29.42578125" style="105" customWidth="1"/>
    <col min="7426" max="7426" width="17.28515625" style="105" customWidth="1"/>
    <col min="7427" max="7427" width="15.42578125" style="105" customWidth="1"/>
    <col min="7428" max="7431" width="16.42578125" style="105" customWidth="1"/>
    <col min="7432" max="7433" width="14.85546875" style="105" bestFit="1" customWidth="1"/>
    <col min="7434" max="7680" width="11.42578125" style="105"/>
    <col min="7681" max="7681" width="29.42578125" style="105" customWidth="1"/>
    <col min="7682" max="7682" width="17.28515625" style="105" customWidth="1"/>
    <col min="7683" max="7683" width="15.42578125" style="105" customWidth="1"/>
    <col min="7684" max="7687" width="16.42578125" style="105" customWidth="1"/>
    <col min="7688" max="7689" width="14.85546875" style="105" bestFit="1" customWidth="1"/>
    <col min="7690" max="7936" width="11.42578125" style="105"/>
    <col min="7937" max="7937" width="29.42578125" style="105" customWidth="1"/>
    <col min="7938" max="7938" width="17.28515625" style="105" customWidth="1"/>
    <col min="7939" max="7939" width="15.42578125" style="105" customWidth="1"/>
    <col min="7940" max="7943" width="16.42578125" style="105" customWidth="1"/>
    <col min="7944" max="7945" width="14.85546875" style="105" bestFit="1" customWidth="1"/>
    <col min="7946" max="8192" width="11.42578125" style="105"/>
    <col min="8193" max="8193" width="29.42578125" style="105" customWidth="1"/>
    <col min="8194" max="8194" width="17.28515625" style="105" customWidth="1"/>
    <col min="8195" max="8195" width="15.42578125" style="105" customWidth="1"/>
    <col min="8196" max="8199" width="16.42578125" style="105" customWidth="1"/>
    <col min="8200" max="8201" width="14.85546875" style="105" bestFit="1" customWidth="1"/>
    <col min="8202" max="8448" width="11.42578125" style="105"/>
    <col min="8449" max="8449" width="29.42578125" style="105" customWidth="1"/>
    <col min="8450" max="8450" width="17.28515625" style="105" customWidth="1"/>
    <col min="8451" max="8451" width="15.42578125" style="105" customWidth="1"/>
    <col min="8452" max="8455" width="16.42578125" style="105" customWidth="1"/>
    <col min="8456" max="8457" width="14.85546875" style="105" bestFit="1" customWidth="1"/>
    <col min="8458" max="8704" width="11.42578125" style="105"/>
    <col min="8705" max="8705" width="29.42578125" style="105" customWidth="1"/>
    <col min="8706" max="8706" width="17.28515625" style="105" customWidth="1"/>
    <col min="8707" max="8707" width="15.42578125" style="105" customWidth="1"/>
    <col min="8708" max="8711" width="16.42578125" style="105" customWidth="1"/>
    <col min="8712" max="8713" width="14.85546875" style="105" bestFit="1" customWidth="1"/>
    <col min="8714" max="8960" width="11.42578125" style="105"/>
    <col min="8961" max="8961" width="29.42578125" style="105" customWidth="1"/>
    <col min="8962" max="8962" width="17.28515625" style="105" customWidth="1"/>
    <col min="8963" max="8963" width="15.42578125" style="105" customWidth="1"/>
    <col min="8964" max="8967" width="16.42578125" style="105" customWidth="1"/>
    <col min="8968" max="8969" width="14.85546875" style="105" bestFit="1" customWidth="1"/>
    <col min="8970" max="9216" width="11.42578125" style="105"/>
    <col min="9217" max="9217" width="29.42578125" style="105" customWidth="1"/>
    <col min="9218" max="9218" width="17.28515625" style="105" customWidth="1"/>
    <col min="9219" max="9219" width="15.42578125" style="105" customWidth="1"/>
    <col min="9220" max="9223" width="16.42578125" style="105" customWidth="1"/>
    <col min="9224" max="9225" width="14.85546875" style="105" bestFit="1" customWidth="1"/>
    <col min="9226" max="9472" width="11.42578125" style="105"/>
    <col min="9473" max="9473" width="29.42578125" style="105" customWidth="1"/>
    <col min="9474" max="9474" width="17.28515625" style="105" customWidth="1"/>
    <col min="9475" max="9475" width="15.42578125" style="105" customWidth="1"/>
    <col min="9476" max="9479" width="16.42578125" style="105" customWidth="1"/>
    <col min="9480" max="9481" width="14.85546875" style="105" bestFit="1" customWidth="1"/>
    <col min="9482" max="9728" width="11.42578125" style="105"/>
    <col min="9729" max="9729" width="29.42578125" style="105" customWidth="1"/>
    <col min="9730" max="9730" width="17.28515625" style="105" customWidth="1"/>
    <col min="9731" max="9731" width="15.42578125" style="105" customWidth="1"/>
    <col min="9732" max="9735" width="16.42578125" style="105" customWidth="1"/>
    <col min="9736" max="9737" width="14.85546875" style="105" bestFit="1" customWidth="1"/>
    <col min="9738" max="9984" width="11.42578125" style="105"/>
    <col min="9985" max="9985" width="29.42578125" style="105" customWidth="1"/>
    <col min="9986" max="9986" width="17.28515625" style="105" customWidth="1"/>
    <col min="9987" max="9987" width="15.42578125" style="105" customWidth="1"/>
    <col min="9988" max="9991" width="16.42578125" style="105" customWidth="1"/>
    <col min="9992" max="9993" width="14.85546875" style="105" bestFit="1" customWidth="1"/>
    <col min="9994" max="10240" width="11.42578125" style="105"/>
    <col min="10241" max="10241" width="29.42578125" style="105" customWidth="1"/>
    <col min="10242" max="10242" width="17.28515625" style="105" customWidth="1"/>
    <col min="10243" max="10243" width="15.42578125" style="105" customWidth="1"/>
    <col min="10244" max="10247" width="16.42578125" style="105" customWidth="1"/>
    <col min="10248" max="10249" width="14.85546875" style="105" bestFit="1" customWidth="1"/>
    <col min="10250" max="10496" width="11.42578125" style="105"/>
    <col min="10497" max="10497" width="29.42578125" style="105" customWidth="1"/>
    <col min="10498" max="10498" width="17.28515625" style="105" customWidth="1"/>
    <col min="10499" max="10499" width="15.42578125" style="105" customWidth="1"/>
    <col min="10500" max="10503" width="16.42578125" style="105" customWidth="1"/>
    <col min="10504" max="10505" width="14.85546875" style="105" bestFit="1" customWidth="1"/>
    <col min="10506" max="10752" width="11.42578125" style="105"/>
    <col min="10753" max="10753" width="29.42578125" style="105" customWidth="1"/>
    <col min="10754" max="10754" width="17.28515625" style="105" customWidth="1"/>
    <col min="10755" max="10755" width="15.42578125" style="105" customWidth="1"/>
    <col min="10756" max="10759" width="16.42578125" style="105" customWidth="1"/>
    <col min="10760" max="10761" width="14.85546875" style="105" bestFit="1" customWidth="1"/>
    <col min="10762" max="11008" width="11.42578125" style="105"/>
    <col min="11009" max="11009" width="29.42578125" style="105" customWidth="1"/>
    <col min="11010" max="11010" width="17.28515625" style="105" customWidth="1"/>
    <col min="11011" max="11011" width="15.42578125" style="105" customWidth="1"/>
    <col min="11012" max="11015" width="16.42578125" style="105" customWidth="1"/>
    <col min="11016" max="11017" width="14.85546875" style="105" bestFit="1" customWidth="1"/>
    <col min="11018" max="11264" width="11.42578125" style="105"/>
    <col min="11265" max="11265" width="29.42578125" style="105" customWidth="1"/>
    <col min="11266" max="11266" width="17.28515625" style="105" customWidth="1"/>
    <col min="11267" max="11267" width="15.42578125" style="105" customWidth="1"/>
    <col min="11268" max="11271" width="16.42578125" style="105" customWidth="1"/>
    <col min="11272" max="11273" width="14.85546875" style="105" bestFit="1" customWidth="1"/>
    <col min="11274" max="11520" width="11.42578125" style="105"/>
    <col min="11521" max="11521" width="29.42578125" style="105" customWidth="1"/>
    <col min="11522" max="11522" width="17.28515625" style="105" customWidth="1"/>
    <col min="11523" max="11523" width="15.42578125" style="105" customWidth="1"/>
    <col min="11524" max="11527" width="16.42578125" style="105" customWidth="1"/>
    <col min="11528" max="11529" width="14.85546875" style="105" bestFit="1" customWidth="1"/>
    <col min="11530" max="11776" width="11.42578125" style="105"/>
    <col min="11777" max="11777" width="29.42578125" style="105" customWidth="1"/>
    <col min="11778" max="11778" width="17.28515625" style="105" customWidth="1"/>
    <col min="11779" max="11779" width="15.42578125" style="105" customWidth="1"/>
    <col min="11780" max="11783" width="16.42578125" style="105" customWidth="1"/>
    <col min="11784" max="11785" width="14.85546875" style="105" bestFit="1" customWidth="1"/>
    <col min="11786" max="12032" width="11.42578125" style="105"/>
    <col min="12033" max="12033" width="29.42578125" style="105" customWidth="1"/>
    <col min="12034" max="12034" width="17.28515625" style="105" customWidth="1"/>
    <col min="12035" max="12035" width="15.42578125" style="105" customWidth="1"/>
    <col min="12036" max="12039" width="16.42578125" style="105" customWidth="1"/>
    <col min="12040" max="12041" width="14.85546875" style="105" bestFit="1" customWidth="1"/>
    <col min="12042" max="12288" width="11.42578125" style="105"/>
    <col min="12289" max="12289" width="29.42578125" style="105" customWidth="1"/>
    <col min="12290" max="12290" width="17.28515625" style="105" customWidth="1"/>
    <col min="12291" max="12291" width="15.42578125" style="105" customWidth="1"/>
    <col min="12292" max="12295" width="16.42578125" style="105" customWidth="1"/>
    <col min="12296" max="12297" width="14.85546875" style="105" bestFit="1" customWidth="1"/>
    <col min="12298" max="12544" width="11.42578125" style="105"/>
    <col min="12545" max="12545" width="29.42578125" style="105" customWidth="1"/>
    <col min="12546" max="12546" width="17.28515625" style="105" customWidth="1"/>
    <col min="12547" max="12547" width="15.42578125" style="105" customWidth="1"/>
    <col min="12548" max="12551" width="16.42578125" style="105" customWidth="1"/>
    <col min="12552" max="12553" width="14.85546875" style="105" bestFit="1" customWidth="1"/>
    <col min="12554" max="12800" width="11.42578125" style="105"/>
    <col min="12801" max="12801" width="29.42578125" style="105" customWidth="1"/>
    <col min="12802" max="12802" width="17.28515625" style="105" customWidth="1"/>
    <col min="12803" max="12803" width="15.42578125" style="105" customWidth="1"/>
    <col min="12804" max="12807" width="16.42578125" style="105" customWidth="1"/>
    <col min="12808" max="12809" width="14.85546875" style="105" bestFit="1" customWidth="1"/>
    <col min="12810" max="13056" width="11.42578125" style="105"/>
    <col min="13057" max="13057" width="29.42578125" style="105" customWidth="1"/>
    <col min="13058" max="13058" width="17.28515625" style="105" customWidth="1"/>
    <col min="13059" max="13059" width="15.42578125" style="105" customWidth="1"/>
    <col min="13060" max="13063" width="16.42578125" style="105" customWidth="1"/>
    <col min="13064" max="13065" width="14.85546875" style="105" bestFit="1" customWidth="1"/>
    <col min="13066" max="13312" width="11.42578125" style="105"/>
    <col min="13313" max="13313" width="29.42578125" style="105" customWidth="1"/>
    <col min="13314" max="13314" width="17.28515625" style="105" customWidth="1"/>
    <col min="13315" max="13315" width="15.42578125" style="105" customWidth="1"/>
    <col min="13316" max="13319" width="16.42578125" style="105" customWidth="1"/>
    <col min="13320" max="13321" width="14.85546875" style="105" bestFit="1" customWidth="1"/>
    <col min="13322" max="13568" width="11.42578125" style="105"/>
    <col min="13569" max="13569" width="29.42578125" style="105" customWidth="1"/>
    <col min="13570" max="13570" width="17.28515625" style="105" customWidth="1"/>
    <col min="13571" max="13571" width="15.42578125" style="105" customWidth="1"/>
    <col min="13572" max="13575" width="16.42578125" style="105" customWidth="1"/>
    <col min="13576" max="13577" width="14.85546875" style="105" bestFit="1" customWidth="1"/>
    <col min="13578" max="13824" width="11.42578125" style="105"/>
    <col min="13825" max="13825" width="29.42578125" style="105" customWidth="1"/>
    <col min="13826" max="13826" width="17.28515625" style="105" customWidth="1"/>
    <col min="13827" max="13827" width="15.42578125" style="105" customWidth="1"/>
    <col min="13828" max="13831" width="16.42578125" style="105" customWidth="1"/>
    <col min="13832" max="13833" width="14.85546875" style="105" bestFit="1" customWidth="1"/>
    <col min="13834" max="14080" width="11.42578125" style="105"/>
    <col min="14081" max="14081" width="29.42578125" style="105" customWidth="1"/>
    <col min="14082" max="14082" width="17.28515625" style="105" customWidth="1"/>
    <col min="14083" max="14083" width="15.42578125" style="105" customWidth="1"/>
    <col min="14084" max="14087" width="16.42578125" style="105" customWidth="1"/>
    <col min="14088" max="14089" width="14.85546875" style="105" bestFit="1" customWidth="1"/>
    <col min="14090" max="14336" width="11.42578125" style="105"/>
    <col min="14337" max="14337" width="29.42578125" style="105" customWidth="1"/>
    <col min="14338" max="14338" width="17.28515625" style="105" customWidth="1"/>
    <col min="14339" max="14339" width="15.42578125" style="105" customWidth="1"/>
    <col min="14340" max="14343" width="16.42578125" style="105" customWidth="1"/>
    <col min="14344" max="14345" width="14.85546875" style="105" bestFit="1" customWidth="1"/>
    <col min="14346" max="14592" width="11.42578125" style="105"/>
    <col min="14593" max="14593" width="29.42578125" style="105" customWidth="1"/>
    <col min="14594" max="14594" width="17.28515625" style="105" customWidth="1"/>
    <col min="14595" max="14595" width="15.42578125" style="105" customWidth="1"/>
    <col min="14596" max="14599" width="16.42578125" style="105" customWidth="1"/>
    <col min="14600" max="14601" width="14.85546875" style="105" bestFit="1" customWidth="1"/>
    <col min="14602" max="14848" width="11.42578125" style="105"/>
    <col min="14849" max="14849" width="29.42578125" style="105" customWidth="1"/>
    <col min="14850" max="14850" width="17.28515625" style="105" customWidth="1"/>
    <col min="14851" max="14851" width="15.42578125" style="105" customWidth="1"/>
    <col min="14852" max="14855" width="16.42578125" style="105" customWidth="1"/>
    <col min="14856" max="14857" width="14.85546875" style="105" bestFit="1" customWidth="1"/>
    <col min="14858" max="15104" width="11.42578125" style="105"/>
    <col min="15105" max="15105" width="29.42578125" style="105" customWidth="1"/>
    <col min="15106" max="15106" width="17.28515625" style="105" customWidth="1"/>
    <col min="15107" max="15107" width="15.42578125" style="105" customWidth="1"/>
    <col min="15108" max="15111" width="16.42578125" style="105" customWidth="1"/>
    <col min="15112" max="15113" width="14.85546875" style="105" bestFit="1" customWidth="1"/>
    <col min="15114" max="15360" width="11.42578125" style="105"/>
    <col min="15361" max="15361" width="29.42578125" style="105" customWidth="1"/>
    <col min="15362" max="15362" width="17.28515625" style="105" customWidth="1"/>
    <col min="15363" max="15363" width="15.42578125" style="105" customWidth="1"/>
    <col min="15364" max="15367" width="16.42578125" style="105" customWidth="1"/>
    <col min="15368" max="15369" width="14.85546875" style="105" bestFit="1" customWidth="1"/>
    <col min="15370" max="15616" width="11.42578125" style="105"/>
    <col min="15617" max="15617" width="29.42578125" style="105" customWidth="1"/>
    <col min="15618" max="15618" width="17.28515625" style="105" customWidth="1"/>
    <col min="15619" max="15619" width="15.42578125" style="105" customWidth="1"/>
    <col min="15620" max="15623" width="16.42578125" style="105" customWidth="1"/>
    <col min="15624" max="15625" width="14.85546875" style="105" bestFit="1" customWidth="1"/>
    <col min="15626" max="15872" width="11.42578125" style="105"/>
    <col min="15873" max="15873" width="29.42578125" style="105" customWidth="1"/>
    <col min="15874" max="15874" width="17.28515625" style="105" customWidth="1"/>
    <col min="15875" max="15875" width="15.42578125" style="105" customWidth="1"/>
    <col min="15876" max="15879" width="16.42578125" style="105" customWidth="1"/>
    <col min="15880" max="15881" width="14.85546875" style="105" bestFit="1" customWidth="1"/>
    <col min="15882" max="16128" width="11.42578125" style="105"/>
    <col min="16129" max="16129" width="29.42578125" style="105" customWidth="1"/>
    <col min="16130" max="16130" width="17.28515625" style="105" customWidth="1"/>
    <col min="16131" max="16131" width="15.42578125" style="105" customWidth="1"/>
    <col min="16132" max="16135" width="16.42578125" style="105" customWidth="1"/>
    <col min="16136" max="16137" width="14.85546875" style="105" bestFit="1" customWidth="1"/>
    <col min="16138" max="16384" width="11.42578125" style="105"/>
  </cols>
  <sheetData>
    <row r="1" spans="1:8" ht="31.5" customHeight="1" x14ac:dyDescent="0.2">
      <c r="A1" s="1115" t="s">
        <v>2238</v>
      </c>
      <c r="B1" s="1115"/>
      <c r="C1" s="1115"/>
      <c r="D1" s="1115"/>
      <c r="E1" s="1115"/>
      <c r="F1" s="1115"/>
      <c r="G1" s="1115"/>
    </row>
    <row r="2" spans="1:8" ht="15.75" customHeight="1" x14ac:dyDescent="0.2">
      <c r="A2" s="1115" t="s">
        <v>2291</v>
      </c>
      <c r="B2" s="1115"/>
      <c r="C2" s="1115"/>
      <c r="D2" s="1115"/>
      <c r="E2" s="1115"/>
      <c r="F2" s="1115"/>
      <c r="G2" s="1115"/>
    </row>
    <row r="3" spans="1:8" x14ac:dyDescent="0.2">
      <c r="A3" s="1118"/>
      <c r="B3" s="1118"/>
      <c r="C3" s="1118"/>
      <c r="D3" s="1118"/>
      <c r="E3" s="1118"/>
      <c r="F3" s="1118"/>
      <c r="G3" s="1118"/>
    </row>
    <row r="4" spans="1:8" ht="15.75" customHeight="1" x14ac:dyDescent="0.2">
      <c r="A4" s="1116" t="s">
        <v>2292</v>
      </c>
      <c r="B4" s="1116"/>
      <c r="C4" s="1116"/>
      <c r="D4" s="1116"/>
      <c r="E4" s="1116"/>
      <c r="F4" s="1116"/>
      <c r="G4" s="1116"/>
    </row>
    <row r="5" spans="1:8" ht="15.75" customHeight="1" x14ac:dyDescent="0.2">
      <c r="A5" s="1116" t="s">
        <v>43</v>
      </c>
      <c r="B5" s="1116"/>
      <c r="C5" s="1116"/>
      <c r="D5" s="1116"/>
      <c r="E5" s="1116"/>
      <c r="F5" s="1116"/>
      <c r="G5" s="1116"/>
    </row>
    <row r="6" spans="1:8" ht="15" customHeight="1" x14ac:dyDescent="0.2">
      <c r="A6" s="1117" t="s">
        <v>2405</v>
      </c>
      <c r="B6" s="1117"/>
      <c r="C6" s="1117"/>
      <c r="D6" s="1117"/>
      <c r="E6" s="1117"/>
      <c r="F6" s="1117"/>
      <c r="G6" s="1117"/>
    </row>
    <row r="7" spans="1:8" ht="15" customHeight="1" x14ac:dyDescent="0.2">
      <c r="A7" s="1117" t="s">
        <v>2511</v>
      </c>
      <c r="B7" s="1117"/>
      <c r="C7" s="1117"/>
      <c r="D7" s="1117"/>
      <c r="E7" s="1117"/>
      <c r="F7" s="1117"/>
      <c r="G7" s="1117"/>
    </row>
    <row r="8" spans="1:8" x14ac:dyDescent="0.2">
      <c r="A8" s="1126"/>
      <c r="B8" s="1126"/>
      <c r="C8" s="1126"/>
      <c r="D8" s="1126"/>
      <c r="E8" s="1126"/>
      <c r="F8" s="1126"/>
      <c r="G8" s="1126"/>
    </row>
    <row r="9" spans="1:8" ht="15" thickBot="1" x14ac:dyDescent="0.25">
      <c r="A9" s="1127"/>
      <c r="B9" s="1127"/>
      <c r="C9" s="1127"/>
      <c r="D9" s="1127"/>
      <c r="E9" s="1127"/>
      <c r="F9" s="1127"/>
      <c r="G9" s="1127"/>
    </row>
    <row r="10" spans="1:8" ht="15.75" thickBot="1" x14ac:dyDescent="0.25">
      <c r="A10" s="1124" t="s">
        <v>2240</v>
      </c>
      <c r="B10" s="1121" t="s">
        <v>1690</v>
      </c>
      <c r="C10" s="1122"/>
      <c r="D10" s="1122"/>
      <c r="E10" s="1122"/>
      <c r="F10" s="1122"/>
      <c r="G10" s="1123"/>
    </row>
    <row r="11" spans="1:8" ht="45.75" thickBot="1" x14ac:dyDescent="0.25">
      <c r="A11" s="1125"/>
      <c r="B11" s="792" t="s">
        <v>2114</v>
      </c>
      <c r="C11" s="792" t="s">
        <v>2115</v>
      </c>
      <c r="D11" s="792" t="s">
        <v>52</v>
      </c>
      <c r="E11" s="792" t="s">
        <v>53</v>
      </c>
      <c r="F11" s="792" t="s">
        <v>1694</v>
      </c>
      <c r="G11" s="792" t="s">
        <v>1691</v>
      </c>
    </row>
    <row r="12" spans="1:8" ht="25.5" x14ac:dyDescent="0.2">
      <c r="A12" s="568" t="s">
        <v>2293</v>
      </c>
      <c r="B12" s="567">
        <f t="shared" ref="B12:G12" si="0">+B14+B16+B18+B24+B26+B32</f>
        <v>1552062</v>
      </c>
      <c r="C12" s="567">
        <f t="shared" si="0"/>
        <v>-179895.76</v>
      </c>
      <c r="D12" s="567">
        <f t="shared" si="0"/>
        <v>1372166.24</v>
      </c>
      <c r="E12" s="567">
        <f t="shared" si="0"/>
        <v>1105144.95</v>
      </c>
      <c r="F12" s="567">
        <f t="shared" si="0"/>
        <v>1105144.95</v>
      </c>
      <c r="G12" s="567">
        <f t="shared" si="0"/>
        <v>267021.29000000004</v>
      </c>
    </row>
    <row r="13" spans="1:8" x14ac:dyDescent="0.2">
      <c r="A13" s="572"/>
      <c r="B13" s="569"/>
      <c r="C13" s="569"/>
      <c r="D13" s="569"/>
      <c r="E13" s="569"/>
      <c r="F13" s="569"/>
      <c r="G13" s="569"/>
    </row>
    <row r="14" spans="1:8" ht="25.5" x14ac:dyDescent="0.2">
      <c r="A14" s="570" t="s">
        <v>2294</v>
      </c>
      <c r="B14" s="586">
        <f>+Formato6a!B10</f>
        <v>1552062</v>
      </c>
      <c r="C14" s="571">
        <f>+Formato6a!C10</f>
        <v>-179895.76</v>
      </c>
      <c r="D14" s="571">
        <f>+B14+C14</f>
        <v>1372166.24</v>
      </c>
      <c r="E14" s="571">
        <f>+Formato6a!E10</f>
        <v>1105144.95</v>
      </c>
      <c r="F14" s="571">
        <f>E14</f>
        <v>1105144.95</v>
      </c>
      <c r="G14" s="571">
        <f>+D14-E14</f>
        <v>267021.29000000004</v>
      </c>
    </row>
    <row r="15" spans="1:8" ht="15" x14ac:dyDescent="0.25">
      <c r="A15" s="572"/>
      <c r="B15" s="569"/>
      <c r="C15" s="569"/>
      <c r="D15" s="569"/>
      <c r="E15" s="569"/>
      <c r="F15" s="569"/>
      <c r="G15" s="569"/>
      <c r="H15" s="578"/>
    </row>
    <row r="16" spans="1:8" ht="15" x14ac:dyDescent="0.25">
      <c r="A16" s="570" t="s">
        <v>2295</v>
      </c>
      <c r="B16" s="569"/>
      <c r="C16" s="569"/>
      <c r="D16" s="569"/>
      <c r="E16" s="569"/>
      <c r="F16" s="569"/>
      <c r="G16" s="569"/>
      <c r="H16" s="578"/>
    </row>
    <row r="17" spans="1:9" ht="15" x14ac:dyDescent="0.25">
      <c r="A17" s="572"/>
      <c r="B17" s="569"/>
      <c r="C17" s="569"/>
      <c r="D17" s="569"/>
      <c r="E17" s="569"/>
      <c r="F17" s="569"/>
      <c r="G17" s="569"/>
      <c r="H17" s="578"/>
    </row>
    <row r="18" spans="1:9" ht="15" x14ac:dyDescent="0.25">
      <c r="A18" s="570" t="s">
        <v>2296</v>
      </c>
      <c r="B18" s="569">
        <f t="shared" ref="B18:G18" si="1">+B20+B22</f>
        <v>0</v>
      </c>
      <c r="C18" s="569">
        <f t="shared" si="1"/>
        <v>0</v>
      </c>
      <c r="D18" s="569">
        <f t="shared" si="1"/>
        <v>0</v>
      </c>
      <c r="E18" s="569">
        <f t="shared" si="1"/>
        <v>0</v>
      </c>
      <c r="F18" s="569">
        <f t="shared" si="1"/>
        <v>0</v>
      </c>
      <c r="G18" s="569">
        <f t="shared" si="1"/>
        <v>0</v>
      </c>
      <c r="H18" s="578"/>
    </row>
    <row r="19" spans="1:9" ht="15" x14ac:dyDescent="0.25">
      <c r="A19" s="572"/>
      <c r="B19" s="569"/>
      <c r="C19" s="569"/>
      <c r="D19" s="569"/>
      <c r="E19" s="569"/>
      <c r="F19" s="569"/>
      <c r="G19" s="569"/>
      <c r="H19" s="578"/>
    </row>
    <row r="20" spans="1:9" ht="15" x14ac:dyDescent="0.25">
      <c r="A20" s="570" t="s">
        <v>2297</v>
      </c>
      <c r="B20" s="569"/>
      <c r="C20" s="569"/>
      <c r="D20" s="569"/>
      <c r="E20" s="569"/>
      <c r="F20" s="569"/>
      <c r="G20" s="569"/>
      <c r="H20" s="578"/>
    </row>
    <row r="21" spans="1:9" ht="15" x14ac:dyDescent="0.25">
      <c r="A21" s="572"/>
      <c r="B21" s="569"/>
      <c r="C21" s="569"/>
      <c r="D21" s="569"/>
      <c r="E21" s="569"/>
      <c r="F21" s="569"/>
      <c r="G21" s="569"/>
      <c r="H21" s="578"/>
    </row>
    <row r="22" spans="1:9" ht="25.5" x14ac:dyDescent="0.25">
      <c r="A22" s="570" t="s">
        <v>2298</v>
      </c>
      <c r="B22" s="569"/>
      <c r="C22" s="569"/>
      <c r="D22" s="569"/>
      <c r="E22" s="569"/>
      <c r="F22" s="569"/>
      <c r="G22" s="569"/>
      <c r="H22" s="578"/>
    </row>
    <row r="23" spans="1:9" ht="15" x14ac:dyDescent="0.25">
      <c r="A23" s="572"/>
      <c r="B23" s="569"/>
      <c r="C23" s="569"/>
      <c r="D23" s="569"/>
      <c r="E23" s="569"/>
      <c r="F23" s="569"/>
      <c r="G23" s="569"/>
      <c r="H23" s="578"/>
    </row>
    <row r="24" spans="1:9" ht="15" x14ac:dyDescent="0.25">
      <c r="A24" s="570" t="s">
        <v>2299</v>
      </c>
      <c r="B24" s="571"/>
      <c r="C24" s="571"/>
      <c r="D24" s="571"/>
      <c r="E24" s="571"/>
      <c r="F24" s="571"/>
      <c r="G24" s="571"/>
      <c r="H24" s="578"/>
    </row>
    <row r="25" spans="1:9" ht="15" x14ac:dyDescent="0.25">
      <c r="A25" s="572"/>
      <c r="B25" s="569"/>
      <c r="C25" s="569"/>
      <c r="D25" s="569"/>
      <c r="E25" s="569"/>
      <c r="F25" s="569"/>
      <c r="G25" s="569"/>
      <c r="H25" s="578"/>
    </row>
    <row r="26" spans="1:9" ht="51" x14ac:dyDescent="0.25">
      <c r="A26" s="570" t="s">
        <v>2300</v>
      </c>
      <c r="B26" s="569">
        <f t="shared" ref="B26:G26" si="2">SUM(B27:B30)</f>
        <v>0</v>
      </c>
      <c r="C26" s="569">
        <f t="shared" si="2"/>
        <v>0</v>
      </c>
      <c r="D26" s="569">
        <f t="shared" si="2"/>
        <v>0</v>
      </c>
      <c r="E26" s="569">
        <f t="shared" si="2"/>
        <v>0</v>
      </c>
      <c r="F26" s="569">
        <f t="shared" si="2"/>
        <v>0</v>
      </c>
      <c r="G26" s="569">
        <f t="shared" si="2"/>
        <v>0</v>
      </c>
      <c r="H26" s="578"/>
      <c r="I26" s="558"/>
    </row>
    <row r="27" spans="1:9" x14ac:dyDescent="0.2">
      <c r="A27" s="572"/>
      <c r="B27" s="569"/>
      <c r="C27" s="569"/>
      <c r="D27" s="569"/>
      <c r="E27" s="569"/>
      <c r="F27" s="569"/>
      <c r="G27" s="569"/>
    </row>
    <row r="28" spans="1:9" ht="25.5" x14ac:dyDescent="0.2">
      <c r="A28" s="570" t="s">
        <v>2301</v>
      </c>
      <c r="B28" s="569"/>
      <c r="C28" s="569"/>
      <c r="D28" s="569"/>
      <c r="E28" s="569"/>
      <c r="F28" s="569"/>
      <c r="G28" s="569"/>
    </row>
    <row r="29" spans="1:9" x14ac:dyDescent="0.2">
      <c r="A29" s="570"/>
      <c r="B29" s="569"/>
      <c r="C29" s="569"/>
      <c r="D29" s="569"/>
      <c r="E29" s="569"/>
      <c r="F29" s="569"/>
      <c r="G29" s="569"/>
    </row>
    <row r="30" spans="1:9" ht="25.5" x14ac:dyDescent="0.2">
      <c r="A30" s="570" t="s">
        <v>2302</v>
      </c>
      <c r="B30" s="569"/>
      <c r="C30" s="569"/>
      <c r="D30" s="569"/>
      <c r="E30" s="569"/>
      <c r="F30" s="569"/>
      <c r="G30" s="569"/>
    </row>
    <row r="31" spans="1:9" x14ac:dyDescent="0.2">
      <c r="A31" s="572"/>
      <c r="B31" s="569"/>
      <c r="C31" s="569"/>
      <c r="D31" s="569"/>
      <c r="E31" s="569"/>
      <c r="F31" s="569"/>
      <c r="G31" s="569"/>
    </row>
    <row r="32" spans="1:9" ht="25.5" x14ac:dyDescent="0.2">
      <c r="A32" s="570" t="s">
        <v>2303</v>
      </c>
      <c r="B32" s="569"/>
      <c r="C32" s="569"/>
      <c r="D32" s="569"/>
      <c r="E32" s="569"/>
      <c r="F32" s="569"/>
      <c r="G32" s="569"/>
    </row>
    <row r="33" spans="1:7" x14ac:dyDescent="0.2">
      <c r="A33" s="572"/>
      <c r="B33" s="569"/>
      <c r="C33" s="569"/>
      <c r="D33" s="569"/>
      <c r="E33" s="569"/>
      <c r="F33" s="569"/>
      <c r="G33" s="569"/>
    </row>
    <row r="34" spans="1:7" x14ac:dyDescent="0.2">
      <c r="A34" s="572"/>
      <c r="B34" s="569"/>
      <c r="C34" s="569"/>
      <c r="D34" s="569"/>
      <c r="E34" s="569"/>
      <c r="F34" s="569"/>
      <c r="G34" s="569"/>
    </row>
    <row r="35" spans="1:7" ht="25.5" x14ac:dyDescent="0.2">
      <c r="A35" s="568" t="s">
        <v>2304</v>
      </c>
      <c r="B35" s="569">
        <f t="shared" ref="B35:G35" si="3">+B37+B39+B41+B47+B49+B55</f>
        <v>0</v>
      </c>
      <c r="C35" s="569">
        <f t="shared" si="3"/>
        <v>0</v>
      </c>
      <c r="D35" s="569">
        <f t="shared" si="3"/>
        <v>0</v>
      </c>
      <c r="E35" s="569">
        <f t="shared" si="3"/>
        <v>0</v>
      </c>
      <c r="F35" s="569">
        <f t="shared" si="3"/>
        <v>0</v>
      </c>
      <c r="G35" s="569">
        <f t="shared" si="3"/>
        <v>0</v>
      </c>
    </row>
    <row r="36" spans="1:7" x14ac:dyDescent="0.2">
      <c r="A36" s="572"/>
      <c r="B36" s="569"/>
      <c r="C36" s="569"/>
      <c r="D36" s="569"/>
      <c r="E36" s="569"/>
      <c r="F36" s="569"/>
      <c r="G36" s="569"/>
    </row>
    <row r="37" spans="1:7" ht="25.5" x14ac:dyDescent="0.2">
      <c r="A37" s="570" t="s">
        <v>2294</v>
      </c>
      <c r="B37" s="569"/>
      <c r="C37" s="569"/>
      <c r="D37" s="569"/>
      <c r="E37" s="569"/>
      <c r="F37" s="569"/>
      <c r="G37" s="569"/>
    </row>
    <row r="38" spans="1:7" x14ac:dyDescent="0.2">
      <c r="A38" s="572"/>
      <c r="B38" s="569"/>
      <c r="C38" s="569"/>
      <c r="D38" s="569"/>
      <c r="E38" s="569"/>
      <c r="F38" s="569"/>
      <c r="G38" s="569"/>
    </row>
    <row r="39" spans="1:7" x14ac:dyDescent="0.2">
      <c r="A39" s="570" t="s">
        <v>2295</v>
      </c>
      <c r="B39" s="569"/>
      <c r="C39" s="569"/>
      <c r="D39" s="569"/>
      <c r="E39" s="569"/>
      <c r="F39" s="569"/>
      <c r="G39" s="569"/>
    </row>
    <row r="40" spans="1:7" x14ac:dyDescent="0.2">
      <c r="A40" s="572"/>
      <c r="B40" s="569"/>
      <c r="C40" s="569"/>
      <c r="D40" s="569"/>
      <c r="E40" s="569"/>
      <c r="F40" s="569"/>
      <c r="G40" s="569"/>
    </row>
    <row r="41" spans="1:7" x14ac:dyDescent="0.2">
      <c r="A41" s="570" t="s">
        <v>2296</v>
      </c>
      <c r="B41" s="569">
        <f t="shared" ref="B41:G41" si="4">+B43+B45</f>
        <v>0</v>
      </c>
      <c r="C41" s="569">
        <f t="shared" si="4"/>
        <v>0</v>
      </c>
      <c r="D41" s="569">
        <f t="shared" si="4"/>
        <v>0</v>
      </c>
      <c r="E41" s="569">
        <f t="shared" si="4"/>
        <v>0</v>
      </c>
      <c r="F41" s="569">
        <f t="shared" si="4"/>
        <v>0</v>
      </c>
      <c r="G41" s="569">
        <f t="shared" si="4"/>
        <v>0</v>
      </c>
    </row>
    <row r="42" spans="1:7" x14ac:dyDescent="0.2">
      <c r="A42" s="572"/>
      <c r="B42" s="569"/>
      <c r="C42" s="569"/>
      <c r="D42" s="569"/>
      <c r="E42" s="569"/>
      <c r="F42" s="569"/>
      <c r="G42" s="569"/>
    </row>
    <row r="43" spans="1:7" x14ac:dyDescent="0.2">
      <c r="A43" s="570" t="s">
        <v>2305</v>
      </c>
      <c r="B43" s="569"/>
      <c r="C43" s="569"/>
      <c r="D43" s="569"/>
      <c r="E43" s="569"/>
      <c r="F43" s="569"/>
      <c r="G43" s="569"/>
    </row>
    <row r="44" spans="1:7" x14ac:dyDescent="0.2">
      <c r="A44" s="572"/>
      <c r="B44" s="569"/>
      <c r="C44" s="569"/>
      <c r="D44" s="569"/>
      <c r="E44" s="569"/>
      <c r="F44" s="569"/>
      <c r="G44" s="569"/>
    </row>
    <row r="45" spans="1:7" ht="25.5" x14ac:dyDescent="0.2">
      <c r="A45" s="570" t="s">
        <v>2306</v>
      </c>
      <c r="B45" s="569"/>
      <c r="C45" s="569"/>
      <c r="D45" s="569"/>
      <c r="E45" s="569"/>
      <c r="F45" s="569"/>
      <c r="G45" s="569"/>
    </row>
    <row r="46" spans="1:7" x14ac:dyDescent="0.2">
      <c r="A46" s="572"/>
      <c r="B46" s="569"/>
      <c r="C46" s="569"/>
      <c r="D46" s="569"/>
      <c r="E46" s="569"/>
      <c r="F46" s="569"/>
      <c r="G46" s="569"/>
    </row>
    <row r="47" spans="1:7" x14ac:dyDescent="0.2">
      <c r="A47" s="570" t="s">
        <v>2299</v>
      </c>
      <c r="B47" s="569"/>
      <c r="C47" s="569"/>
      <c r="D47" s="569"/>
      <c r="E47" s="569"/>
      <c r="F47" s="569"/>
      <c r="G47" s="569"/>
    </row>
    <row r="48" spans="1:7" x14ac:dyDescent="0.2">
      <c r="A48" s="572"/>
      <c r="B48" s="569"/>
      <c r="C48" s="569"/>
      <c r="D48" s="569"/>
      <c r="E48" s="569"/>
      <c r="F48" s="569"/>
      <c r="G48" s="569"/>
    </row>
    <row r="49" spans="1:7" ht="51" x14ac:dyDescent="0.2">
      <c r="A49" s="570" t="s">
        <v>2300</v>
      </c>
      <c r="B49" s="569">
        <f t="shared" ref="B49:G49" si="5">SUM(B50:B53)</f>
        <v>0</v>
      </c>
      <c r="C49" s="569">
        <f t="shared" si="5"/>
        <v>0</v>
      </c>
      <c r="D49" s="569">
        <f t="shared" si="5"/>
        <v>0</v>
      </c>
      <c r="E49" s="569">
        <f t="shared" si="5"/>
        <v>0</v>
      </c>
      <c r="F49" s="569">
        <f t="shared" si="5"/>
        <v>0</v>
      </c>
      <c r="G49" s="569">
        <f t="shared" si="5"/>
        <v>0</v>
      </c>
    </row>
    <row r="50" spans="1:7" x14ac:dyDescent="0.2">
      <c r="A50" s="572"/>
      <c r="B50" s="569"/>
      <c r="C50" s="569"/>
      <c r="D50" s="569"/>
      <c r="E50" s="569"/>
      <c r="F50" s="569"/>
      <c r="G50" s="569"/>
    </row>
    <row r="51" spans="1:7" ht="25.5" x14ac:dyDescent="0.2">
      <c r="A51" s="570" t="s">
        <v>2301</v>
      </c>
      <c r="B51" s="569"/>
      <c r="C51" s="569"/>
      <c r="D51" s="569"/>
      <c r="E51" s="569"/>
      <c r="F51" s="569"/>
      <c r="G51" s="569"/>
    </row>
    <row r="52" spans="1:7" x14ac:dyDescent="0.2">
      <c r="A52" s="570"/>
      <c r="B52" s="569"/>
      <c r="C52" s="569"/>
      <c r="D52" s="569"/>
      <c r="E52" s="569"/>
      <c r="F52" s="569"/>
      <c r="G52" s="569"/>
    </row>
    <row r="53" spans="1:7" ht="25.5" x14ac:dyDescent="0.2">
      <c r="A53" s="570" t="s">
        <v>2302</v>
      </c>
      <c r="B53" s="569"/>
      <c r="C53" s="569"/>
      <c r="D53" s="569"/>
      <c r="E53" s="569"/>
      <c r="F53" s="569"/>
      <c r="G53" s="569"/>
    </row>
    <row r="54" spans="1:7" x14ac:dyDescent="0.2">
      <c r="A54" s="572"/>
      <c r="B54" s="569"/>
      <c r="C54" s="569"/>
      <c r="D54" s="569"/>
      <c r="E54" s="569"/>
      <c r="F54" s="569"/>
      <c r="G54" s="569"/>
    </row>
    <row r="55" spans="1:7" ht="25.5" x14ac:dyDescent="0.2">
      <c r="A55" s="570" t="s">
        <v>2303</v>
      </c>
      <c r="B55" s="569"/>
      <c r="C55" s="569"/>
      <c r="D55" s="569"/>
      <c r="E55" s="569"/>
      <c r="F55" s="569"/>
      <c r="G55" s="569"/>
    </row>
    <row r="56" spans="1:7" x14ac:dyDescent="0.2">
      <c r="A56" s="572"/>
      <c r="B56" s="569"/>
      <c r="C56" s="569"/>
      <c r="D56" s="569"/>
      <c r="E56" s="569"/>
      <c r="F56" s="569"/>
      <c r="G56" s="569"/>
    </row>
    <row r="57" spans="1:7" ht="25.5" x14ac:dyDescent="0.2">
      <c r="A57" s="587" t="s">
        <v>2307</v>
      </c>
      <c r="B57" s="588">
        <f t="shared" ref="B57:G57" si="6">+B35+B12</f>
        <v>1552062</v>
      </c>
      <c r="C57" s="588">
        <f t="shared" si="6"/>
        <v>-179895.76</v>
      </c>
      <c r="D57" s="588">
        <f t="shared" si="6"/>
        <v>1372166.24</v>
      </c>
      <c r="E57" s="588">
        <f t="shared" si="6"/>
        <v>1105144.95</v>
      </c>
      <c r="F57" s="588">
        <f t="shared" si="6"/>
        <v>1105144.95</v>
      </c>
      <c r="G57" s="588">
        <f t="shared" si="6"/>
        <v>267021.29000000004</v>
      </c>
    </row>
    <row r="58" spans="1:7" s="579" customFormat="1" x14ac:dyDescent="0.2">
      <c r="A58" s="587" t="s">
        <v>2308</v>
      </c>
      <c r="B58" s="589"/>
      <c r="C58" s="589"/>
      <c r="D58" s="589"/>
      <c r="E58" s="589"/>
      <c r="F58" s="589"/>
      <c r="G58" s="589"/>
    </row>
    <row r="59" spans="1:7" ht="13.5" thickBot="1" x14ac:dyDescent="0.25">
      <c r="A59" s="580"/>
      <c r="B59" s="577"/>
      <c r="C59" s="577"/>
      <c r="D59" s="577"/>
      <c r="E59" s="577"/>
      <c r="F59" s="577"/>
      <c r="G59" s="577"/>
    </row>
  </sheetData>
  <mergeCells count="11">
    <mergeCell ref="A7:G7"/>
    <mergeCell ref="A8:G8"/>
    <mergeCell ref="A9:G9"/>
    <mergeCell ref="A10:A11"/>
    <mergeCell ref="B10:G10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26" workbookViewId="0">
      <selection activeCell="A42" sqref="A42:B43"/>
    </sheetView>
  </sheetViews>
  <sheetFormatPr baseColWidth="10" defaultRowHeight="11.25" x14ac:dyDescent="0.2"/>
  <cols>
    <col min="1" max="1" width="8.42578125" style="612" customWidth="1"/>
    <col min="2" max="2" width="28.28515625" style="612" customWidth="1"/>
    <col min="3" max="3" width="7.7109375" style="612" customWidth="1"/>
    <col min="4" max="7" width="14.42578125" style="612" customWidth="1"/>
    <col min="8" max="256" width="11.42578125" style="612"/>
    <col min="257" max="257" width="8.42578125" style="612" customWidth="1"/>
    <col min="258" max="258" width="28.28515625" style="612" customWidth="1"/>
    <col min="259" max="259" width="7.7109375" style="612" customWidth="1"/>
    <col min="260" max="263" width="14.42578125" style="612" customWidth="1"/>
    <col min="264" max="512" width="11.42578125" style="612"/>
    <col min="513" max="513" width="8.42578125" style="612" customWidth="1"/>
    <col min="514" max="514" width="28.28515625" style="612" customWidth="1"/>
    <col min="515" max="515" width="7.7109375" style="612" customWidth="1"/>
    <col min="516" max="519" width="14.42578125" style="612" customWidth="1"/>
    <col min="520" max="768" width="11.42578125" style="612"/>
    <col min="769" max="769" width="8.42578125" style="612" customWidth="1"/>
    <col min="770" max="770" width="28.28515625" style="612" customWidth="1"/>
    <col min="771" max="771" width="7.7109375" style="612" customWidth="1"/>
    <col min="772" max="775" width="14.42578125" style="612" customWidth="1"/>
    <col min="776" max="1024" width="11.42578125" style="612"/>
    <col min="1025" max="1025" width="8.42578125" style="612" customWidth="1"/>
    <col min="1026" max="1026" width="28.28515625" style="612" customWidth="1"/>
    <col min="1027" max="1027" width="7.7109375" style="612" customWidth="1"/>
    <col min="1028" max="1031" width="14.42578125" style="612" customWidth="1"/>
    <col min="1032" max="1280" width="11.42578125" style="612"/>
    <col min="1281" max="1281" width="8.42578125" style="612" customWidth="1"/>
    <col min="1282" max="1282" width="28.28515625" style="612" customWidth="1"/>
    <col min="1283" max="1283" width="7.7109375" style="612" customWidth="1"/>
    <col min="1284" max="1287" width="14.42578125" style="612" customWidth="1"/>
    <col min="1288" max="1536" width="11.42578125" style="612"/>
    <col min="1537" max="1537" width="8.42578125" style="612" customWidth="1"/>
    <col min="1538" max="1538" width="28.28515625" style="612" customWidth="1"/>
    <col min="1539" max="1539" width="7.7109375" style="612" customWidth="1"/>
    <col min="1540" max="1543" width="14.42578125" style="612" customWidth="1"/>
    <col min="1544" max="1792" width="11.42578125" style="612"/>
    <col min="1793" max="1793" width="8.42578125" style="612" customWidth="1"/>
    <col min="1794" max="1794" width="28.28515625" style="612" customWidth="1"/>
    <col min="1795" max="1795" width="7.7109375" style="612" customWidth="1"/>
    <col min="1796" max="1799" width="14.42578125" style="612" customWidth="1"/>
    <col min="1800" max="2048" width="11.42578125" style="612"/>
    <col min="2049" max="2049" width="8.42578125" style="612" customWidth="1"/>
    <col min="2050" max="2050" width="28.28515625" style="612" customWidth="1"/>
    <col min="2051" max="2051" width="7.7109375" style="612" customWidth="1"/>
    <col min="2052" max="2055" width="14.42578125" style="612" customWidth="1"/>
    <col min="2056" max="2304" width="11.42578125" style="612"/>
    <col min="2305" max="2305" width="8.42578125" style="612" customWidth="1"/>
    <col min="2306" max="2306" width="28.28515625" style="612" customWidth="1"/>
    <col min="2307" max="2307" width="7.7109375" style="612" customWidth="1"/>
    <col min="2308" max="2311" width="14.42578125" style="612" customWidth="1"/>
    <col min="2312" max="2560" width="11.42578125" style="612"/>
    <col min="2561" max="2561" width="8.42578125" style="612" customWidth="1"/>
    <col min="2562" max="2562" width="28.28515625" style="612" customWidth="1"/>
    <col min="2563" max="2563" width="7.7109375" style="612" customWidth="1"/>
    <col min="2564" max="2567" width="14.42578125" style="612" customWidth="1"/>
    <col min="2568" max="2816" width="11.42578125" style="612"/>
    <col min="2817" max="2817" width="8.42578125" style="612" customWidth="1"/>
    <col min="2818" max="2818" width="28.28515625" style="612" customWidth="1"/>
    <col min="2819" max="2819" width="7.7109375" style="612" customWidth="1"/>
    <col min="2820" max="2823" width="14.42578125" style="612" customWidth="1"/>
    <col min="2824" max="3072" width="11.42578125" style="612"/>
    <col min="3073" max="3073" width="8.42578125" style="612" customWidth="1"/>
    <col min="3074" max="3074" width="28.28515625" style="612" customWidth="1"/>
    <col min="3075" max="3075" width="7.7109375" style="612" customWidth="1"/>
    <col min="3076" max="3079" width="14.42578125" style="612" customWidth="1"/>
    <col min="3080" max="3328" width="11.42578125" style="612"/>
    <col min="3329" max="3329" width="8.42578125" style="612" customWidth="1"/>
    <col min="3330" max="3330" width="28.28515625" style="612" customWidth="1"/>
    <col min="3331" max="3331" width="7.7109375" style="612" customWidth="1"/>
    <col min="3332" max="3335" width="14.42578125" style="612" customWidth="1"/>
    <col min="3336" max="3584" width="11.42578125" style="612"/>
    <col min="3585" max="3585" width="8.42578125" style="612" customWidth="1"/>
    <col min="3586" max="3586" width="28.28515625" style="612" customWidth="1"/>
    <col min="3587" max="3587" width="7.7109375" style="612" customWidth="1"/>
    <col min="3588" max="3591" width="14.42578125" style="612" customWidth="1"/>
    <col min="3592" max="3840" width="11.42578125" style="612"/>
    <col min="3841" max="3841" width="8.42578125" style="612" customWidth="1"/>
    <col min="3842" max="3842" width="28.28515625" style="612" customWidth="1"/>
    <col min="3843" max="3843" width="7.7109375" style="612" customWidth="1"/>
    <col min="3844" max="3847" width="14.42578125" style="612" customWidth="1"/>
    <col min="3848" max="4096" width="11.42578125" style="612"/>
    <col min="4097" max="4097" width="8.42578125" style="612" customWidth="1"/>
    <col min="4098" max="4098" width="28.28515625" style="612" customWidth="1"/>
    <col min="4099" max="4099" width="7.7109375" style="612" customWidth="1"/>
    <col min="4100" max="4103" width="14.42578125" style="612" customWidth="1"/>
    <col min="4104" max="4352" width="11.42578125" style="612"/>
    <col min="4353" max="4353" width="8.42578125" style="612" customWidth="1"/>
    <col min="4354" max="4354" width="28.28515625" style="612" customWidth="1"/>
    <col min="4355" max="4355" width="7.7109375" style="612" customWidth="1"/>
    <col min="4356" max="4359" width="14.42578125" style="612" customWidth="1"/>
    <col min="4360" max="4608" width="11.42578125" style="612"/>
    <col min="4609" max="4609" width="8.42578125" style="612" customWidth="1"/>
    <col min="4610" max="4610" width="28.28515625" style="612" customWidth="1"/>
    <col min="4611" max="4611" width="7.7109375" style="612" customWidth="1"/>
    <col min="4612" max="4615" width="14.42578125" style="612" customWidth="1"/>
    <col min="4616" max="4864" width="11.42578125" style="612"/>
    <col min="4865" max="4865" width="8.42578125" style="612" customWidth="1"/>
    <col min="4866" max="4866" width="28.28515625" style="612" customWidth="1"/>
    <col min="4867" max="4867" width="7.7109375" style="612" customWidth="1"/>
    <col min="4868" max="4871" width="14.42578125" style="612" customWidth="1"/>
    <col min="4872" max="5120" width="11.42578125" style="612"/>
    <col min="5121" max="5121" width="8.42578125" style="612" customWidth="1"/>
    <col min="5122" max="5122" width="28.28515625" style="612" customWidth="1"/>
    <col min="5123" max="5123" width="7.7109375" style="612" customWidth="1"/>
    <col min="5124" max="5127" width="14.42578125" style="612" customWidth="1"/>
    <col min="5128" max="5376" width="11.42578125" style="612"/>
    <col min="5377" max="5377" width="8.42578125" style="612" customWidth="1"/>
    <col min="5378" max="5378" width="28.28515625" style="612" customWidth="1"/>
    <col min="5379" max="5379" width="7.7109375" style="612" customWidth="1"/>
    <col min="5380" max="5383" width="14.42578125" style="612" customWidth="1"/>
    <col min="5384" max="5632" width="11.42578125" style="612"/>
    <col min="5633" max="5633" width="8.42578125" style="612" customWidth="1"/>
    <col min="5634" max="5634" width="28.28515625" style="612" customWidth="1"/>
    <col min="5635" max="5635" width="7.7109375" style="612" customWidth="1"/>
    <col min="5636" max="5639" width="14.42578125" style="612" customWidth="1"/>
    <col min="5640" max="5888" width="11.42578125" style="612"/>
    <col min="5889" max="5889" width="8.42578125" style="612" customWidth="1"/>
    <col min="5890" max="5890" width="28.28515625" style="612" customWidth="1"/>
    <col min="5891" max="5891" width="7.7109375" style="612" customWidth="1"/>
    <col min="5892" max="5895" width="14.42578125" style="612" customWidth="1"/>
    <col min="5896" max="6144" width="11.42578125" style="612"/>
    <col min="6145" max="6145" width="8.42578125" style="612" customWidth="1"/>
    <col min="6146" max="6146" width="28.28515625" style="612" customWidth="1"/>
    <col min="6147" max="6147" width="7.7109375" style="612" customWidth="1"/>
    <col min="6148" max="6151" width="14.42578125" style="612" customWidth="1"/>
    <col min="6152" max="6400" width="11.42578125" style="612"/>
    <col min="6401" max="6401" width="8.42578125" style="612" customWidth="1"/>
    <col min="6402" max="6402" width="28.28515625" style="612" customWidth="1"/>
    <col min="6403" max="6403" width="7.7109375" style="612" customWidth="1"/>
    <col min="6404" max="6407" width="14.42578125" style="612" customWidth="1"/>
    <col min="6408" max="6656" width="11.42578125" style="612"/>
    <col min="6657" max="6657" width="8.42578125" style="612" customWidth="1"/>
    <col min="6658" max="6658" width="28.28515625" style="612" customWidth="1"/>
    <col min="6659" max="6659" width="7.7109375" style="612" customWidth="1"/>
    <col min="6660" max="6663" width="14.42578125" style="612" customWidth="1"/>
    <col min="6664" max="6912" width="11.42578125" style="612"/>
    <col min="6913" max="6913" width="8.42578125" style="612" customWidth="1"/>
    <col min="6914" max="6914" width="28.28515625" style="612" customWidth="1"/>
    <col min="6915" max="6915" width="7.7109375" style="612" customWidth="1"/>
    <col min="6916" max="6919" width="14.42578125" style="612" customWidth="1"/>
    <col min="6920" max="7168" width="11.42578125" style="612"/>
    <col min="7169" max="7169" width="8.42578125" style="612" customWidth="1"/>
    <col min="7170" max="7170" width="28.28515625" style="612" customWidth="1"/>
    <col min="7171" max="7171" width="7.7109375" style="612" customWidth="1"/>
    <col min="7172" max="7175" width="14.42578125" style="612" customWidth="1"/>
    <col min="7176" max="7424" width="11.42578125" style="612"/>
    <col min="7425" max="7425" width="8.42578125" style="612" customWidth="1"/>
    <col min="7426" max="7426" width="28.28515625" style="612" customWidth="1"/>
    <col min="7427" max="7427" width="7.7109375" style="612" customWidth="1"/>
    <col min="7428" max="7431" width="14.42578125" style="612" customWidth="1"/>
    <col min="7432" max="7680" width="11.42578125" style="612"/>
    <col min="7681" max="7681" width="8.42578125" style="612" customWidth="1"/>
    <col min="7682" max="7682" width="28.28515625" style="612" customWidth="1"/>
    <col min="7683" max="7683" width="7.7109375" style="612" customWidth="1"/>
    <col min="7684" max="7687" width="14.42578125" style="612" customWidth="1"/>
    <col min="7688" max="7936" width="11.42578125" style="612"/>
    <col min="7937" max="7937" width="8.42578125" style="612" customWidth="1"/>
    <col min="7938" max="7938" width="28.28515625" style="612" customWidth="1"/>
    <col min="7939" max="7939" width="7.7109375" style="612" customWidth="1"/>
    <col min="7940" max="7943" width="14.42578125" style="612" customWidth="1"/>
    <col min="7944" max="8192" width="11.42578125" style="612"/>
    <col min="8193" max="8193" width="8.42578125" style="612" customWidth="1"/>
    <col min="8194" max="8194" width="28.28515625" style="612" customWidth="1"/>
    <col min="8195" max="8195" width="7.7109375" style="612" customWidth="1"/>
    <col min="8196" max="8199" width="14.42578125" style="612" customWidth="1"/>
    <col min="8200" max="8448" width="11.42578125" style="612"/>
    <col min="8449" max="8449" width="8.42578125" style="612" customWidth="1"/>
    <col min="8450" max="8450" width="28.28515625" style="612" customWidth="1"/>
    <col min="8451" max="8451" width="7.7109375" style="612" customWidth="1"/>
    <col min="8452" max="8455" width="14.42578125" style="612" customWidth="1"/>
    <col min="8456" max="8704" width="11.42578125" style="612"/>
    <col min="8705" max="8705" width="8.42578125" style="612" customWidth="1"/>
    <col min="8706" max="8706" width="28.28515625" style="612" customWidth="1"/>
    <col min="8707" max="8707" width="7.7109375" style="612" customWidth="1"/>
    <col min="8708" max="8711" width="14.42578125" style="612" customWidth="1"/>
    <col min="8712" max="8960" width="11.42578125" style="612"/>
    <col min="8961" max="8961" width="8.42578125" style="612" customWidth="1"/>
    <col min="8962" max="8962" width="28.28515625" style="612" customWidth="1"/>
    <col min="8963" max="8963" width="7.7109375" style="612" customWidth="1"/>
    <col min="8964" max="8967" width="14.42578125" style="612" customWidth="1"/>
    <col min="8968" max="9216" width="11.42578125" style="612"/>
    <col min="9217" max="9217" width="8.42578125" style="612" customWidth="1"/>
    <col min="9218" max="9218" width="28.28515625" style="612" customWidth="1"/>
    <col min="9219" max="9219" width="7.7109375" style="612" customWidth="1"/>
    <col min="9220" max="9223" width="14.42578125" style="612" customWidth="1"/>
    <col min="9224" max="9472" width="11.42578125" style="612"/>
    <col min="9473" max="9473" width="8.42578125" style="612" customWidth="1"/>
    <col min="9474" max="9474" width="28.28515625" style="612" customWidth="1"/>
    <col min="9475" max="9475" width="7.7109375" style="612" customWidth="1"/>
    <col min="9476" max="9479" width="14.42578125" style="612" customWidth="1"/>
    <col min="9480" max="9728" width="11.42578125" style="612"/>
    <col min="9729" max="9729" width="8.42578125" style="612" customWidth="1"/>
    <col min="9730" max="9730" width="28.28515625" style="612" customWidth="1"/>
    <col min="9731" max="9731" width="7.7109375" style="612" customWidth="1"/>
    <col min="9732" max="9735" width="14.42578125" style="612" customWidth="1"/>
    <col min="9736" max="9984" width="11.42578125" style="612"/>
    <col min="9985" max="9985" width="8.42578125" style="612" customWidth="1"/>
    <col min="9986" max="9986" width="28.28515625" style="612" customWidth="1"/>
    <col min="9987" max="9987" width="7.7109375" style="612" customWidth="1"/>
    <col min="9988" max="9991" width="14.42578125" style="612" customWidth="1"/>
    <col min="9992" max="10240" width="11.42578125" style="612"/>
    <col min="10241" max="10241" width="8.42578125" style="612" customWidth="1"/>
    <col min="10242" max="10242" width="28.28515625" style="612" customWidth="1"/>
    <col min="10243" max="10243" width="7.7109375" style="612" customWidth="1"/>
    <col min="10244" max="10247" width="14.42578125" style="612" customWidth="1"/>
    <col min="10248" max="10496" width="11.42578125" style="612"/>
    <col min="10497" max="10497" width="8.42578125" style="612" customWidth="1"/>
    <col min="10498" max="10498" width="28.28515625" style="612" customWidth="1"/>
    <col min="10499" max="10499" width="7.7109375" style="612" customWidth="1"/>
    <col min="10500" max="10503" width="14.42578125" style="612" customWidth="1"/>
    <col min="10504" max="10752" width="11.42578125" style="612"/>
    <col min="10753" max="10753" width="8.42578125" style="612" customWidth="1"/>
    <col min="10754" max="10754" width="28.28515625" style="612" customWidth="1"/>
    <col min="10755" max="10755" width="7.7109375" style="612" customWidth="1"/>
    <col min="10756" max="10759" width="14.42578125" style="612" customWidth="1"/>
    <col min="10760" max="11008" width="11.42578125" style="612"/>
    <col min="11009" max="11009" width="8.42578125" style="612" customWidth="1"/>
    <col min="11010" max="11010" width="28.28515625" style="612" customWidth="1"/>
    <col min="11011" max="11011" width="7.7109375" style="612" customWidth="1"/>
    <col min="11012" max="11015" width="14.42578125" style="612" customWidth="1"/>
    <col min="11016" max="11264" width="11.42578125" style="612"/>
    <col min="11265" max="11265" width="8.42578125" style="612" customWidth="1"/>
    <col min="11266" max="11266" width="28.28515625" style="612" customWidth="1"/>
    <col min="11267" max="11267" width="7.7109375" style="612" customWidth="1"/>
    <col min="11268" max="11271" width="14.42578125" style="612" customWidth="1"/>
    <col min="11272" max="11520" width="11.42578125" style="612"/>
    <col min="11521" max="11521" width="8.42578125" style="612" customWidth="1"/>
    <col min="11522" max="11522" width="28.28515625" style="612" customWidth="1"/>
    <col min="11523" max="11523" width="7.7109375" style="612" customWidth="1"/>
    <col min="11524" max="11527" width="14.42578125" style="612" customWidth="1"/>
    <col min="11528" max="11776" width="11.42578125" style="612"/>
    <col min="11777" max="11777" width="8.42578125" style="612" customWidth="1"/>
    <col min="11778" max="11778" width="28.28515625" style="612" customWidth="1"/>
    <col min="11779" max="11779" width="7.7109375" style="612" customWidth="1"/>
    <col min="11780" max="11783" width="14.42578125" style="612" customWidth="1"/>
    <col min="11784" max="12032" width="11.42578125" style="612"/>
    <col min="12033" max="12033" width="8.42578125" style="612" customWidth="1"/>
    <col min="12034" max="12034" width="28.28515625" style="612" customWidth="1"/>
    <col min="12035" max="12035" width="7.7109375" style="612" customWidth="1"/>
    <col min="12036" max="12039" width="14.42578125" style="612" customWidth="1"/>
    <col min="12040" max="12288" width="11.42578125" style="612"/>
    <col min="12289" max="12289" width="8.42578125" style="612" customWidth="1"/>
    <col min="12290" max="12290" width="28.28515625" style="612" customWidth="1"/>
    <col min="12291" max="12291" width="7.7109375" style="612" customWidth="1"/>
    <col min="12292" max="12295" width="14.42578125" style="612" customWidth="1"/>
    <col min="12296" max="12544" width="11.42578125" style="612"/>
    <col min="12545" max="12545" width="8.42578125" style="612" customWidth="1"/>
    <col min="12546" max="12546" width="28.28515625" style="612" customWidth="1"/>
    <col min="12547" max="12547" width="7.7109375" style="612" customWidth="1"/>
    <col min="12548" max="12551" width="14.42578125" style="612" customWidth="1"/>
    <col min="12552" max="12800" width="11.42578125" style="612"/>
    <col min="12801" max="12801" width="8.42578125" style="612" customWidth="1"/>
    <col min="12802" max="12802" width="28.28515625" style="612" customWidth="1"/>
    <col min="12803" max="12803" width="7.7109375" style="612" customWidth="1"/>
    <col min="12804" max="12807" width="14.42578125" style="612" customWidth="1"/>
    <col min="12808" max="13056" width="11.42578125" style="612"/>
    <col min="13057" max="13057" width="8.42578125" style="612" customWidth="1"/>
    <col min="13058" max="13058" width="28.28515625" style="612" customWidth="1"/>
    <col min="13059" max="13059" width="7.7109375" style="612" customWidth="1"/>
    <col min="13060" max="13063" width="14.42578125" style="612" customWidth="1"/>
    <col min="13064" max="13312" width="11.42578125" style="612"/>
    <col min="13313" max="13313" width="8.42578125" style="612" customWidth="1"/>
    <col min="13314" max="13314" width="28.28515625" style="612" customWidth="1"/>
    <col min="13315" max="13315" width="7.7109375" style="612" customWidth="1"/>
    <col min="13316" max="13319" width="14.42578125" style="612" customWidth="1"/>
    <col min="13320" max="13568" width="11.42578125" style="612"/>
    <col min="13569" max="13569" width="8.42578125" style="612" customWidth="1"/>
    <col min="13570" max="13570" width="28.28515625" style="612" customWidth="1"/>
    <col min="13571" max="13571" width="7.7109375" style="612" customWidth="1"/>
    <col min="13572" max="13575" width="14.42578125" style="612" customWidth="1"/>
    <col min="13576" max="13824" width="11.42578125" style="612"/>
    <col min="13825" max="13825" width="8.42578125" style="612" customWidth="1"/>
    <col min="13826" max="13826" width="28.28515625" style="612" customWidth="1"/>
    <col min="13827" max="13827" width="7.7109375" style="612" customWidth="1"/>
    <col min="13828" max="13831" width="14.42578125" style="612" customWidth="1"/>
    <col min="13832" max="14080" width="11.42578125" style="612"/>
    <col min="14081" max="14081" width="8.42578125" style="612" customWidth="1"/>
    <col min="14082" max="14082" width="28.28515625" style="612" customWidth="1"/>
    <col min="14083" max="14083" width="7.7109375" style="612" customWidth="1"/>
    <col min="14084" max="14087" width="14.42578125" style="612" customWidth="1"/>
    <col min="14088" max="14336" width="11.42578125" style="612"/>
    <col min="14337" max="14337" width="8.42578125" style="612" customWidth="1"/>
    <col min="14338" max="14338" width="28.28515625" style="612" customWidth="1"/>
    <col min="14339" max="14339" width="7.7109375" style="612" customWidth="1"/>
    <col min="14340" max="14343" width="14.42578125" style="612" customWidth="1"/>
    <col min="14344" max="14592" width="11.42578125" style="612"/>
    <col min="14593" max="14593" width="8.42578125" style="612" customWidth="1"/>
    <col min="14594" max="14594" width="28.28515625" style="612" customWidth="1"/>
    <col min="14595" max="14595" width="7.7109375" style="612" customWidth="1"/>
    <col min="14596" max="14599" width="14.42578125" style="612" customWidth="1"/>
    <col min="14600" max="14848" width="11.42578125" style="612"/>
    <col min="14849" max="14849" width="8.42578125" style="612" customWidth="1"/>
    <col min="14850" max="14850" width="28.28515625" style="612" customWidth="1"/>
    <col min="14851" max="14851" width="7.7109375" style="612" customWidth="1"/>
    <col min="14852" max="14855" width="14.42578125" style="612" customWidth="1"/>
    <col min="14856" max="15104" width="11.42578125" style="612"/>
    <col min="15105" max="15105" width="8.42578125" style="612" customWidth="1"/>
    <col min="15106" max="15106" width="28.28515625" style="612" customWidth="1"/>
    <col min="15107" max="15107" width="7.7109375" style="612" customWidth="1"/>
    <col min="15108" max="15111" width="14.42578125" style="612" customWidth="1"/>
    <col min="15112" max="15360" width="11.42578125" style="612"/>
    <col min="15361" max="15361" width="8.42578125" style="612" customWidth="1"/>
    <col min="15362" max="15362" width="28.28515625" style="612" customWidth="1"/>
    <col min="15363" max="15363" width="7.7109375" style="612" customWidth="1"/>
    <col min="15364" max="15367" width="14.42578125" style="612" customWidth="1"/>
    <col min="15368" max="15616" width="11.42578125" style="612"/>
    <col min="15617" max="15617" width="8.42578125" style="612" customWidth="1"/>
    <col min="15618" max="15618" width="28.28515625" style="612" customWidth="1"/>
    <col min="15619" max="15619" width="7.7109375" style="612" customWidth="1"/>
    <col min="15620" max="15623" width="14.42578125" style="612" customWidth="1"/>
    <col min="15624" max="15872" width="11.42578125" style="612"/>
    <col min="15873" max="15873" width="8.42578125" style="612" customWidth="1"/>
    <col min="15874" max="15874" width="28.28515625" style="612" customWidth="1"/>
    <col min="15875" max="15875" width="7.7109375" style="612" customWidth="1"/>
    <col min="15876" max="15879" width="14.42578125" style="612" customWidth="1"/>
    <col min="15880" max="16128" width="11.42578125" style="612"/>
    <col min="16129" max="16129" width="8.42578125" style="612" customWidth="1"/>
    <col min="16130" max="16130" width="28.28515625" style="612" customWidth="1"/>
    <col min="16131" max="16131" width="7.7109375" style="612" customWidth="1"/>
    <col min="16132" max="16135" width="14.42578125" style="612" customWidth="1"/>
    <col min="16136" max="16384" width="11.42578125" style="612"/>
  </cols>
  <sheetData>
    <row r="2" spans="1:7" x14ac:dyDescent="0.2">
      <c r="A2" s="611" t="s">
        <v>2318</v>
      </c>
      <c r="C2" s="611" t="s">
        <v>2319</v>
      </c>
    </row>
    <row r="3" spans="1:7" x14ac:dyDescent="0.2">
      <c r="A3" s="611" t="s">
        <v>2320</v>
      </c>
      <c r="B3" s="611" t="s">
        <v>2321</v>
      </c>
      <c r="C3" s="611" t="s">
        <v>2322</v>
      </c>
      <c r="D3" s="611" t="s">
        <v>2323</v>
      </c>
      <c r="E3" s="611" t="s">
        <v>2324</v>
      </c>
      <c r="F3" s="611" t="s">
        <v>2325</v>
      </c>
      <c r="G3" s="611" t="s">
        <v>2326</v>
      </c>
    </row>
    <row r="4" spans="1:7" x14ac:dyDescent="0.2">
      <c r="A4" s="613" t="s">
        <v>2327</v>
      </c>
    </row>
    <row r="5" spans="1:7" x14ac:dyDescent="0.2">
      <c r="A5" s="614">
        <v>1112</v>
      </c>
      <c r="B5" s="613" t="s">
        <v>22</v>
      </c>
      <c r="C5" s="613" t="s">
        <v>2328</v>
      </c>
      <c r="D5" s="615">
        <v>144048.63</v>
      </c>
      <c r="E5" s="615">
        <v>735410.25</v>
      </c>
      <c r="F5" s="615">
        <v>796845.56</v>
      </c>
      <c r="G5" s="615">
        <v>82613.320000000007</v>
      </c>
    </row>
    <row r="6" spans="1:7" x14ac:dyDescent="0.2">
      <c r="A6" s="614">
        <v>1122</v>
      </c>
      <c r="B6" s="613" t="s">
        <v>2329</v>
      </c>
      <c r="C6" s="613" t="s">
        <v>2328</v>
      </c>
      <c r="D6" s="615">
        <v>813762.04</v>
      </c>
      <c r="E6" s="615">
        <v>0</v>
      </c>
      <c r="F6" s="615">
        <v>0</v>
      </c>
      <c r="G6" s="615">
        <v>813762.04</v>
      </c>
    </row>
    <row r="7" spans="1:7" x14ac:dyDescent="0.2">
      <c r="A7" s="614">
        <v>1123</v>
      </c>
      <c r="B7" s="613" t="s">
        <v>2330</v>
      </c>
      <c r="C7" s="613" t="s">
        <v>2328</v>
      </c>
      <c r="D7" s="615">
        <v>93978.87</v>
      </c>
      <c r="E7" s="615">
        <v>1070.32</v>
      </c>
      <c r="F7" s="615">
        <v>157</v>
      </c>
      <c r="G7" s="615">
        <v>94892.19</v>
      </c>
    </row>
    <row r="8" spans="1:7" x14ac:dyDescent="0.2">
      <c r="A8" s="614">
        <v>1241</v>
      </c>
      <c r="B8" s="613" t="s">
        <v>2331</v>
      </c>
      <c r="C8" s="613" t="s">
        <v>2328</v>
      </c>
      <c r="D8" s="615">
        <v>90538.33</v>
      </c>
      <c r="E8" s="615">
        <v>0</v>
      </c>
      <c r="F8" s="615">
        <v>0</v>
      </c>
      <c r="G8" s="615">
        <v>90538.33</v>
      </c>
    </row>
    <row r="9" spans="1:7" x14ac:dyDescent="0.2">
      <c r="A9" s="614">
        <v>1242</v>
      </c>
      <c r="B9" s="613" t="s">
        <v>2332</v>
      </c>
      <c r="C9" s="613" t="s">
        <v>2328</v>
      </c>
      <c r="D9" s="615">
        <v>228524.09</v>
      </c>
      <c r="E9" s="615">
        <v>0</v>
      </c>
      <c r="F9" s="615">
        <v>0</v>
      </c>
      <c r="G9" s="615">
        <v>228524.09</v>
      </c>
    </row>
    <row r="10" spans="1:7" x14ac:dyDescent="0.2">
      <c r="A10" s="614">
        <v>1244</v>
      </c>
      <c r="B10" s="613" t="s">
        <v>2333</v>
      </c>
      <c r="C10" s="613" t="s">
        <v>2328</v>
      </c>
      <c r="D10" s="615">
        <v>75000</v>
      </c>
      <c r="E10" s="615">
        <v>0</v>
      </c>
      <c r="F10" s="615">
        <v>0</v>
      </c>
      <c r="G10" s="615">
        <v>75000</v>
      </c>
    </row>
    <row r="11" spans="1:7" x14ac:dyDescent="0.2">
      <c r="A11" s="614">
        <v>1246</v>
      </c>
      <c r="B11" s="613" t="s">
        <v>2334</v>
      </c>
      <c r="C11" s="613" t="s">
        <v>2328</v>
      </c>
      <c r="D11" s="615">
        <v>32385.34</v>
      </c>
      <c r="E11" s="615">
        <v>0</v>
      </c>
      <c r="F11" s="615">
        <v>0</v>
      </c>
      <c r="G11" s="615">
        <v>32385.34</v>
      </c>
    </row>
    <row r="12" spans="1:7" x14ac:dyDescent="0.2">
      <c r="A12" s="614">
        <v>2111</v>
      </c>
      <c r="B12" s="613" t="s">
        <v>2335</v>
      </c>
      <c r="C12" s="613" t="s">
        <v>2336</v>
      </c>
      <c r="D12" s="615">
        <v>14268.19</v>
      </c>
      <c r="E12" s="615">
        <v>0</v>
      </c>
      <c r="F12" s="615">
        <v>0</v>
      </c>
      <c r="G12" s="615">
        <v>14268.19</v>
      </c>
    </row>
    <row r="13" spans="1:7" x14ac:dyDescent="0.2">
      <c r="A13" s="614">
        <v>2112</v>
      </c>
      <c r="B13" s="613" t="s">
        <v>1511</v>
      </c>
      <c r="C13" s="613" t="s">
        <v>2336</v>
      </c>
      <c r="D13" s="615">
        <v>102766.91</v>
      </c>
      <c r="E13" s="615">
        <v>0</v>
      </c>
      <c r="F13" s="615">
        <v>0</v>
      </c>
      <c r="G13" s="615">
        <v>102766.91</v>
      </c>
    </row>
    <row r="14" spans="1:7" x14ac:dyDescent="0.2">
      <c r="A14" s="614">
        <v>2117</v>
      </c>
      <c r="B14" s="613" t="s">
        <v>2337</v>
      </c>
      <c r="C14" s="613" t="s">
        <v>2336</v>
      </c>
      <c r="D14" s="615">
        <v>438288.11</v>
      </c>
      <c r="E14" s="615">
        <v>65505</v>
      </c>
      <c r="F14" s="615">
        <v>77040.73</v>
      </c>
      <c r="G14" s="615">
        <v>449823.84</v>
      </c>
    </row>
    <row r="15" spans="1:7" x14ac:dyDescent="0.2">
      <c r="A15" s="614">
        <v>2119</v>
      </c>
      <c r="B15" s="613" t="s">
        <v>2338</v>
      </c>
      <c r="C15" s="613" t="s">
        <v>2336</v>
      </c>
      <c r="D15" s="615">
        <v>256.8</v>
      </c>
      <c r="E15" s="615">
        <v>0</v>
      </c>
      <c r="F15" s="615">
        <v>0</v>
      </c>
      <c r="G15" s="615">
        <v>256.8</v>
      </c>
    </row>
    <row r="16" spans="1:7" x14ac:dyDescent="0.2">
      <c r="A16" s="614">
        <v>3130</v>
      </c>
      <c r="B16" s="613" t="s">
        <v>2339</v>
      </c>
      <c r="C16" s="613" t="s">
        <v>2336</v>
      </c>
      <c r="D16" s="615">
        <v>123468.64</v>
      </c>
      <c r="E16" s="615">
        <v>0</v>
      </c>
      <c r="F16" s="615">
        <v>0</v>
      </c>
      <c r="G16" s="615">
        <v>123468.64</v>
      </c>
    </row>
    <row r="17" spans="1:7" x14ac:dyDescent="0.2">
      <c r="A17" s="614">
        <v>3220</v>
      </c>
      <c r="B17" s="613" t="s">
        <v>2340</v>
      </c>
      <c r="C17" s="613" t="s">
        <v>2336</v>
      </c>
      <c r="D17" s="615">
        <v>931790.2</v>
      </c>
      <c r="E17" s="615">
        <v>0</v>
      </c>
      <c r="F17" s="615">
        <v>0</v>
      </c>
      <c r="G17" s="615">
        <v>931790.2</v>
      </c>
    </row>
    <row r="18" spans="1:7" x14ac:dyDescent="0.2">
      <c r="A18" s="614">
        <v>4173</v>
      </c>
      <c r="B18" s="613" t="s">
        <v>2312</v>
      </c>
      <c r="C18" s="613" t="s">
        <v>2336</v>
      </c>
      <c r="D18" s="615">
        <v>284220</v>
      </c>
      <c r="E18" s="615">
        <v>0</v>
      </c>
      <c r="F18" s="615">
        <v>12300</v>
      </c>
      <c r="G18" s="615">
        <v>296520</v>
      </c>
    </row>
    <row r="19" spans="1:7" x14ac:dyDescent="0.2">
      <c r="A19" s="614">
        <v>4221</v>
      </c>
      <c r="B19" s="613" t="s">
        <v>2341</v>
      </c>
      <c r="C19" s="613" t="s">
        <v>2336</v>
      </c>
      <c r="D19" s="615">
        <v>6857958.04</v>
      </c>
      <c r="E19" s="615">
        <v>0</v>
      </c>
      <c r="F19" s="615">
        <v>637689.34</v>
      </c>
      <c r="G19" s="615">
        <v>7495647.3799999999</v>
      </c>
    </row>
    <row r="20" spans="1:7" x14ac:dyDescent="0.2">
      <c r="A20" s="614">
        <v>5111</v>
      </c>
      <c r="B20" s="613" t="s">
        <v>1512</v>
      </c>
      <c r="C20" s="613" t="s">
        <v>2328</v>
      </c>
      <c r="D20" s="615">
        <v>4041737.43</v>
      </c>
      <c r="E20" s="615">
        <v>401223.93</v>
      </c>
      <c r="F20" s="615">
        <v>0</v>
      </c>
      <c r="G20" s="615">
        <v>4442961.3600000003</v>
      </c>
    </row>
    <row r="21" spans="1:7" x14ac:dyDescent="0.2">
      <c r="A21" s="614">
        <v>5112</v>
      </c>
      <c r="B21" s="613" t="s">
        <v>1512</v>
      </c>
      <c r="C21" s="613" t="s">
        <v>2328</v>
      </c>
      <c r="D21" s="615">
        <v>88147.66</v>
      </c>
      <c r="E21" s="615">
        <v>0</v>
      </c>
      <c r="F21" s="615">
        <v>0</v>
      </c>
      <c r="G21" s="615">
        <v>88147.66</v>
      </c>
    </row>
    <row r="22" spans="1:7" x14ac:dyDescent="0.2">
      <c r="A22" s="614">
        <v>5113</v>
      </c>
      <c r="B22" s="613" t="s">
        <v>2342</v>
      </c>
      <c r="C22" s="613" t="s">
        <v>2328</v>
      </c>
      <c r="D22" s="615">
        <v>299681.93</v>
      </c>
      <c r="E22" s="615">
        <v>168274.29</v>
      </c>
      <c r="F22" s="615">
        <v>0</v>
      </c>
      <c r="G22" s="615">
        <v>467956.22</v>
      </c>
    </row>
    <row r="23" spans="1:7" x14ac:dyDescent="0.2">
      <c r="A23" s="614">
        <v>5114</v>
      </c>
      <c r="B23" s="613" t="s">
        <v>1700</v>
      </c>
      <c r="C23" s="613" t="s">
        <v>2328</v>
      </c>
      <c r="D23" s="615">
        <v>410495.7</v>
      </c>
      <c r="E23" s="615">
        <v>0</v>
      </c>
      <c r="F23" s="615">
        <v>0</v>
      </c>
      <c r="G23" s="615">
        <v>410495.7</v>
      </c>
    </row>
    <row r="24" spans="1:7" x14ac:dyDescent="0.2">
      <c r="A24" s="614">
        <v>5115</v>
      </c>
      <c r="B24" s="613" t="s">
        <v>2343</v>
      </c>
      <c r="C24" s="613" t="s">
        <v>2328</v>
      </c>
      <c r="D24" s="615">
        <v>24000</v>
      </c>
      <c r="E24" s="615">
        <v>42569.71</v>
      </c>
      <c r="F24" s="615">
        <v>0</v>
      </c>
      <c r="G24" s="615">
        <v>66569.710000000006</v>
      </c>
    </row>
    <row r="25" spans="1:7" x14ac:dyDescent="0.2">
      <c r="A25" s="614">
        <v>5116</v>
      </c>
      <c r="B25" s="613" t="s">
        <v>2344</v>
      </c>
      <c r="C25" s="613" t="s">
        <v>2328</v>
      </c>
      <c r="D25" s="615">
        <v>250906.54</v>
      </c>
      <c r="E25" s="615">
        <v>0</v>
      </c>
      <c r="F25" s="615">
        <v>0</v>
      </c>
      <c r="G25" s="615">
        <v>250906.54</v>
      </c>
    </row>
    <row r="26" spans="1:7" x14ac:dyDescent="0.2">
      <c r="A26" s="614">
        <v>5121</v>
      </c>
      <c r="B26" s="613" t="s">
        <v>1513</v>
      </c>
      <c r="C26" s="613" t="s">
        <v>2328</v>
      </c>
      <c r="D26" s="615">
        <v>37640.870000000003</v>
      </c>
      <c r="E26" s="615">
        <v>4146.12</v>
      </c>
      <c r="F26" s="615">
        <v>0</v>
      </c>
      <c r="G26" s="615">
        <v>41786.99</v>
      </c>
    </row>
    <row r="27" spans="1:7" x14ac:dyDescent="0.2">
      <c r="A27" s="614">
        <v>5122</v>
      </c>
      <c r="B27" s="613" t="s">
        <v>1514</v>
      </c>
      <c r="C27" s="613" t="s">
        <v>2328</v>
      </c>
      <c r="D27" s="615">
        <v>12009.61</v>
      </c>
      <c r="E27" s="615">
        <v>1632</v>
      </c>
      <c r="F27" s="615">
        <v>0</v>
      </c>
      <c r="G27" s="615">
        <v>13641.61</v>
      </c>
    </row>
    <row r="28" spans="1:7" x14ac:dyDescent="0.2">
      <c r="A28" s="614">
        <v>5124</v>
      </c>
      <c r="B28" s="613" t="s">
        <v>2345</v>
      </c>
      <c r="C28" s="613" t="s">
        <v>2328</v>
      </c>
      <c r="D28" s="615">
        <v>10446.01</v>
      </c>
      <c r="E28" s="615">
        <v>2009.6</v>
      </c>
      <c r="F28" s="615">
        <v>0</v>
      </c>
      <c r="G28" s="615">
        <v>12455.61</v>
      </c>
    </row>
    <row r="29" spans="1:7" x14ac:dyDescent="0.2">
      <c r="A29" s="614">
        <v>5126</v>
      </c>
      <c r="B29" s="613" t="s">
        <v>2346</v>
      </c>
      <c r="C29" s="613" t="s">
        <v>2328</v>
      </c>
      <c r="D29" s="615">
        <v>40144.949999999997</v>
      </c>
      <c r="E29" s="615">
        <v>1400</v>
      </c>
      <c r="F29" s="615">
        <v>0</v>
      </c>
      <c r="G29" s="615">
        <v>41544.949999999997</v>
      </c>
    </row>
    <row r="30" spans="1:7" x14ac:dyDescent="0.2">
      <c r="A30" s="614">
        <v>5127</v>
      </c>
      <c r="B30" s="613" t="s">
        <v>2347</v>
      </c>
      <c r="C30" s="613" t="s">
        <v>2328</v>
      </c>
      <c r="D30" s="615">
        <v>12960.68</v>
      </c>
      <c r="E30" s="615">
        <v>0</v>
      </c>
      <c r="F30" s="615">
        <v>0</v>
      </c>
      <c r="G30" s="615">
        <v>12960.68</v>
      </c>
    </row>
    <row r="31" spans="1:7" x14ac:dyDescent="0.2">
      <c r="A31" s="614">
        <v>5129</v>
      </c>
      <c r="B31" s="613" t="s">
        <v>2316</v>
      </c>
      <c r="C31" s="613" t="s">
        <v>2328</v>
      </c>
      <c r="D31" s="615">
        <v>585</v>
      </c>
      <c r="E31" s="615">
        <v>0</v>
      </c>
      <c r="F31" s="615">
        <v>0</v>
      </c>
      <c r="G31" s="615">
        <v>585</v>
      </c>
    </row>
    <row r="32" spans="1:7" x14ac:dyDescent="0.2">
      <c r="A32" s="614">
        <v>5131</v>
      </c>
      <c r="B32" s="613" t="s">
        <v>1526</v>
      </c>
      <c r="C32" s="613" t="s">
        <v>2328</v>
      </c>
      <c r="D32" s="615">
        <v>11257.22</v>
      </c>
      <c r="E32" s="615">
        <v>1015</v>
      </c>
      <c r="F32" s="615">
        <v>0</v>
      </c>
      <c r="G32" s="615">
        <v>12272.22</v>
      </c>
    </row>
    <row r="33" spans="1:7" x14ac:dyDescent="0.2">
      <c r="A33" s="614">
        <v>5132</v>
      </c>
      <c r="B33" s="613" t="s">
        <v>1712</v>
      </c>
      <c r="C33" s="613" t="s">
        <v>2328</v>
      </c>
      <c r="D33" s="615">
        <v>1093440</v>
      </c>
      <c r="E33" s="615">
        <v>56144</v>
      </c>
      <c r="F33" s="615">
        <v>0</v>
      </c>
      <c r="G33" s="615">
        <v>1149584</v>
      </c>
    </row>
    <row r="34" spans="1:7" x14ac:dyDescent="0.2">
      <c r="A34" s="614">
        <v>5133</v>
      </c>
      <c r="B34" s="613" t="s">
        <v>2348</v>
      </c>
      <c r="C34" s="613" t="s">
        <v>2328</v>
      </c>
      <c r="D34" s="615">
        <v>247191.97</v>
      </c>
      <c r="E34" s="615">
        <v>17400</v>
      </c>
      <c r="F34" s="615">
        <v>0</v>
      </c>
      <c r="G34" s="615">
        <v>264591.96999999997</v>
      </c>
    </row>
    <row r="35" spans="1:7" x14ac:dyDescent="0.2">
      <c r="A35" s="614">
        <v>5134</v>
      </c>
      <c r="B35" s="613" t="s">
        <v>2349</v>
      </c>
      <c r="C35" s="613" t="s">
        <v>2328</v>
      </c>
      <c r="D35" s="615">
        <v>9914.01</v>
      </c>
      <c r="E35" s="615">
        <v>-13.92</v>
      </c>
      <c r="F35" s="615">
        <v>0</v>
      </c>
      <c r="G35" s="615">
        <v>9900.09</v>
      </c>
    </row>
    <row r="36" spans="1:7" x14ac:dyDescent="0.2">
      <c r="A36" s="614">
        <v>5135</v>
      </c>
      <c r="B36" s="613" t="s">
        <v>2317</v>
      </c>
      <c r="C36" s="613" t="s">
        <v>2328</v>
      </c>
      <c r="D36" s="615">
        <v>6569</v>
      </c>
      <c r="E36" s="615">
        <v>3828</v>
      </c>
      <c r="F36" s="615">
        <v>0</v>
      </c>
      <c r="G36" s="615">
        <v>10397</v>
      </c>
    </row>
    <row r="37" spans="1:7" x14ac:dyDescent="0.2">
      <c r="A37" s="614">
        <v>5136</v>
      </c>
      <c r="B37" s="613" t="s">
        <v>2350</v>
      </c>
      <c r="C37" s="613" t="s">
        <v>2328</v>
      </c>
      <c r="D37" s="615">
        <v>29050</v>
      </c>
      <c r="E37" s="615">
        <v>0</v>
      </c>
      <c r="F37" s="615">
        <v>0</v>
      </c>
      <c r="G37" s="615">
        <v>29050</v>
      </c>
    </row>
    <row r="38" spans="1:7" x14ac:dyDescent="0.2">
      <c r="A38" s="614">
        <v>5137</v>
      </c>
      <c r="B38" s="613" t="s">
        <v>2351</v>
      </c>
      <c r="C38" s="613" t="s">
        <v>2328</v>
      </c>
      <c r="D38" s="615">
        <v>7609.35</v>
      </c>
      <c r="E38" s="615">
        <v>0</v>
      </c>
      <c r="F38" s="615">
        <v>0</v>
      </c>
      <c r="G38" s="615">
        <v>7609.35</v>
      </c>
    </row>
    <row r="39" spans="1:7" x14ac:dyDescent="0.2">
      <c r="A39" s="614">
        <v>5138</v>
      </c>
      <c r="B39" s="613" t="s">
        <v>1515</v>
      </c>
      <c r="C39" s="613" t="s">
        <v>2328</v>
      </c>
      <c r="D39" s="615">
        <v>632126.66</v>
      </c>
      <c r="E39" s="615">
        <v>12650.33</v>
      </c>
      <c r="F39" s="615">
        <v>0</v>
      </c>
      <c r="G39" s="615">
        <v>644776.99</v>
      </c>
    </row>
    <row r="40" spans="1:7" x14ac:dyDescent="0.2">
      <c r="A40" s="614">
        <v>5139</v>
      </c>
      <c r="B40" s="613" t="s">
        <v>1718</v>
      </c>
      <c r="C40" s="613" t="s">
        <v>2328</v>
      </c>
      <c r="D40" s="615">
        <v>8865</v>
      </c>
      <c r="E40" s="615">
        <v>9768</v>
      </c>
      <c r="F40" s="615">
        <v>0</v>
      </c>
      <c r="G40" s="615">
        <v>18633</v>
      </c>
    </row>
    <row r="41" spans="1:7" x14ac:dyDescent="0.2">
      <c r="A41" s="614">
        <v>7410</v>
      </c>
      <c r="B41" s="613" t="s">
        <v>2353</v>
      </c>
      <c r="C41" s="613" t="s">
        <v>2328</v>
      </c>
      <c r="D41" s="615">
        <v>200000</v>
      </c>
      <c r="E41" s="615">
        <v>0</v>
      </c>
      <c r="F41" s="615">
        <v>0</v>
      </c>
      <c r="G41" s="615">
        <v>200000</v>
      </c>
    </row>
    <row r="42" spans="1:7" x14ac:dyDescent="0.2">
      <c r="A42" s="614">
        <v>7420</v>
      </c>
      <c r="B42" s="613" t="s">
        <v>2354</v>
      </c>
      <c r="C42" s="613" t="s">
        <v>2336</v>
      </c>
      <c r="D42" s="615">
        <v>200000</v>
      </c>
      <c r="E42" s="615">
        <v>0</v>
      </c>
      <c r="F42" s="615">
        <v>0</v>
      </c>
      <c r="G42" s="615">
        <v>200000</v>
      </c>
    </row>
    <row r="43" spans="1:7" x14ac:dyDescent="0.2">
      <c r="A43" s="614">
        <v>8110</v>
      </c>
      <c r="B43" s="613" t="s">
        <v>1516</v>
      </c>
      <c r="C43" s="613" t="s">
        <v>2328</v>
      </c>
      <c r="D43" s="615">
        <v>5224148.38</v>
      </c>
      <c r="E43" s="615">
        <v>474922.58</v>
      </c>
      <c r="F43" s="615">
        <v>0</v>
      </c>
      <c r="G43" s="615">
        <v>5699070.96</v>
      </c>
    </row>
    <row r="44" spans="1:7" x14ac:dyDescent="0.2">
      <c r="A44" s="614">
        <v>8120</v>
      </c>
      <c r="B44" s="613" t="s">
        <v>1517</v>
      </c>
      <c r="C44" s="613" t="s">
        <v>2336</v>
      </c>
      <c r="D44" s="615">
        <v>-1171200.07</v>
      </c>
      <c r="E44" s="615">
        <v>649989.34</v>
      </c>
      <c r="F44" s="615">
        <v>474922.58</v>
      </c>
      <c r="G44" s="615">
        <v>-1346266.83</v>
      </c>
    </row>
    <row r="45" spans="1:7" x14ac:dyDescent="0.2">
      <c r="A45" s="614">
        <v>8140</v>
      </c>
      <c r="B45" s="613" t="s">
        <v>1518</v>
      </c>
      <c r="C45" s="613" t="s">
        <v>2336</v>
      </c>
      <c r="D45" s="615">
        <v>0</v>
      </c>
      <c r="E45" s="615">
        <v>649989.34</v>
      </c>
      <c r="F45" s="615">
        <v>649989.34</v>
      </c>
      <c r="G45" s="615">
        <v>0</v>
      </c>
    </row>
    <row r="46" spans="1:7" x14ac:dyDescent="0.2">
      <c r="A46" s="614">
        <v>8150</v>
      </c>
      <c r="B46" s="613" t="s">
        <v>1519</v>
      </c>
      <c r="C46" s="613" t="s">
        <v>2336</v>
      </c>
      <c r="D46" s="615">
        <v>6395348.4500000002</v>
      </c>
      <c r="E46" s="615">
        <v>0</v>
      </c>
      <c r="F46" s="615">
        <v>649989.34</v>
      </c>
      <c r="G46" s="615">
        <v>7045337.79</v>
      </c>
    </row>
    <row r="47" spans="1:7" x14ac:dyDescent="0.2">
      <c r="A47" s="614">
        <v>8210</v>
      </c>
      <c r="B47" s="613" t="s">
        <v>1520</v>
      </c>
      <c r="C47" s="613" t="s">
        <v>2336</v>
      </c>
      <c r="D47" s="615">
        <v>4811431</v>
      </c>
      <c r="E47" s="615">
        <v>0</v>
      </c>
      <c r="F47" s="615">
        <v>887640</v>
      </c>
      <c r="G47" s="615">
        <v>5699071</v>
      </c>
    </row>
    <row r="48" spans="1:7" x14ac:dyDescent="0.2">
      <c r="A48" s="614">
        <v>8220</v>
      </c>
      <c r="B48" s="613" t="s">
        <v>1521</v>
      </c>
      <c r="C48" s="613" t="s">
        <v>2328</v>
      </c>
      <c r="D48" s="615">
        <v>-2047849.93</v>
      </c>
      <c r="E48" s="615">
        <v>887640</v>
      </c>
      <c r="F48" s="615">
        <v>722047.06</v>
      </c>
      <c r="G48" s="615">
        <v>-1882256.99</v>
      </c>
    </row>
    <row r="49" spans="1:7" x14ac:dyDescent="0.2">
      <c r="A49" s="614">
        <v>8240</v>
      </c>
      <c r="B49" s="613" t="s">
        <v>1522</v>
      </c>
      <c r="C49" s="613" t="s">
        <v>2328</v>
      </c>
      <c r="D49" s="615">
        <v>0</v>
      </c>
      <c r="E49" s="615">
        <v>722047.06</v>
      </c>
      <c r="F49" s="615">
        <v>722047.06</v>
      </c>
      <c r="G49" s="615">
        <v>0</v>
      </c>
    </row>
    <row r="50" spans="1:7" x14ac:dyDescent="0.2">
      <c r="A50" s="614">
        <v>8250</v>
      </c>
      <c r="B50" s="613" t="s">
        <v>1523</v>
      </c>
      <c r="C50" s="613" t="s">
        <v>2328</v>
      </c>
      <c r="D50" s="615">
        <v>0</v>
      </c>
      <c r="E50" s="615">
        <v>722047.06</v>
      </c>
      <c r="F50" s="615">
        <v>722047.06</v>
      </c>
      <c r="G50" s="615">
        <v>0</v>
      </c>
    </row>
    <row r="51" spans="1:7" x14ac:dyDescent="0.2">
      <c r="A51" s="614">
        <v>8260</v>
      </c>
      <c r="B51" s="613" t="s">
        <v>1524</v>
      </c>
      <c r="C51" s="613" t="s">
        <v>2328</v>
      </c>
      <c r="D51" s="615">
        <v>0</v>
      </c>
      <c r="E51" s="615">
        <v>722047.06</v>
      </c>
      <c r="F51" s="615">
        <v>722047.06</v>
      </c>
      <c r="G51" s="615">
        <v>0</v>
      </c>
    </row>
    <row r="52" spans="1:7" x14ac:dyDescent="0.2">
      <c r="A52" s="614">
        <v>8270</v>
      </c>
      <c r="B52" s="613" t="s">
        <v>1525</v>
      </c>
      <c r="C52" s="613" t="s">
        <v>2328</v>
      </c>
      <c r="D52" s="615">
        <v>6859280.9299999997</v>
      </c>
      <c r="E52" s="615">
        <v>722047.06</v>
      </c>
      <c r="F52" s="615">
        <v>0</v>
      </c>
      <c r="G52" s="615">
        <v>7581327.9900000002</v>
      </c>
    </row>
    <row r="53" spans="1:7" x14ac:dyDescent="0.2">
      <c r="A53" s="613" t="s">
        <v>2355</v>
      </c>
      <c r="B53" s="615">
        <v>18988596.27</v>
      </c>
      <c r="C53" s="615">
        <v>7074762.1299999999</v>
      </c>
      <c r="D53" s="615">
        <v>7074762.1299999999</v>
      </c>
      <c r="E53" s="615">
        <v>21012683.920000002</v>
      </c>
    </row>
    <row r="54" spans="1:7" x14ac:dyDescent="0.2">
      <c r="A54" s="615">
        <v>18988596.27</v>
      </c>
      <c r="B54" s="613" t="s">
        <v>2327</v>
      </c>
      <c r="C54" s="613" t="s">
        <v>2327</v>
      </c>
      <c r="D54" s="615">
        <v>21012683.920000002</v>
      </c>
    </row>
  </sheetData>
  <pageMargins left="1.5" right="1.5" top="1.5" bottom="1.5" header="0.5" footer="0.5"/>
  <headerFooter>
    <oddFooter>SuperCONTABILIDAD 2018   14/02/19 22:05   ref:7954278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opLeftCell="A20" workbookViewId="0">
      <selection activeCell="A5" sqref="A5:G48"/>
    </sheetView>
  </sheetViews>
  <sheetFormatPr baseColWidth="10" defaultRowHeight="11.25" x14ac:dyDescent="0.2"/>
  <cols>
    <col min="1" max="1" width="8.42578125" style="618" customWidth="1"/>
    <col min="2" max="2" width="28.28515625" style="618" customWidth="1"/>
    <col min="3" max="3" width="7.7109375" style="618" customWidth="1"/>
    <col min="4" max="7" width="14.42578125" style="618" customWidth="1"/>
    <col min="8" max="256" width="11.42578125" style="618"/>
    <col min="257" max="257" width="8.42578125" style="618" customWidth="1"/>
    <col min="258" max="258" width="28.28515625" style="618" customWidth="1"/>
    <col min="259" max="259" width="7.7109375" style="618" customWidth="1"/>
    <col min="260" max="263" width="14.42578125" style="618" customWidth="1"/>
    <col min="264" max="512" width="11.42578125" style="618"/>
    <col min="513" max="513" width="8.42578125" style="618" customWidth="1"/>
    <col min="514" max="514" width="28.28515625" style="618" customWidth="1"/>
    <col min="515" max="515" width="7.7109375" style="618" customWidth="1"/>
    <col min="516" max="519" width="14.42578125" style="618" customWidth="1"/>
    <col min="520" max="768" width="11.42578125" style="618"/>
    <col min="769" max="769" width="8.42578125" style="618" customWidth="1"/>
    <col min="770" max="770" width="28.28515625" style="618" customWidth="1"/>
    <col min="771" max="771" width="7.7109375" style="618" customWidth="1"/>
    <col min="772" max="775" width="14.42578125" style="618" customWidth="1"/>
    <col min="776" max="1024" width="11.42578125" style="618"/>
    <col min="1025" max="1025" width="8.42578125" style="618" customWidth="1"/>
    <col min="1026" max="1026" width="28.28515625" style="618" customWidth="1"/>
    <col min="1027" max="1027" width="7.7109375" style="618" customWidth="1"/>
    <col min="1028" max="1031" width="14.42578125" style="618" customWidth="1"/>
    <col min="1032" max="1280" width="11.42578125" style="618"/>
    <col min="1281" max="1281" width="8.42578125" style="618" customWidth="1"/>
    <col min="1282" max="1282" width="28.28515625" style="618" customWidth="1"/>
    <col min="1283" max="1283" width="7.7109375" style="618" customWidth="1"/>
    <col min="1284" max="1287" width="14.42578125" style="618" customWidth="1"/>
    <col min="1288" max="1536" width="11.42578125" style="618"/>
    <col min="1537" max="1537" width="8.42578125" style="618" customWidth="1"/>
    <col min="1538" max="1538" width="28.28515625" style="618" customWidth="1"/>
    <col min="1539" max="1539" width="7.7109375" style="618" customWidth="1"/>
    <col min="1540" max="1543" width="14.42578125" style="618" customWidth="1"/>
    <col min="1544" max="1792" width="11.42578125" style="618"/>
    <col min="1793" max="1793" width="8.42578125" style="618" customWidth="1"/>
    <col min="1794" max="1794" width="28.28515625" style="618" customWidth="1"/>
    <col min="1795" max="1795" width="7.7109375" style="618" customWidth="1"/>
    <col min="1796" max="1799" width="14.42578125" style="618" customWidth="1"/>
    <col min="1800" max="2048" width="11.42578125" style="618"/>
    <col min="2049" max="2049" width="8.42578125" style="618" customWidth="1"/>
    <col min="2050" max="2050" width="28.28515625" style="618" customWidth="1"/>
    <col min="2051" max="2051" width="7.7109375" style="618" customWidth="1"/>
    <col min="2052" max="2055" width="14.42578125" style="618" customWidth="1"/>
    <col min="2056" max="2304" width="11.42578125" style="618"/>
    <col min="2305" max="2305" width="8.42578125" style="618" customWidth="1"/>
    <col min="2306" max="2306" width="28.28515625" style="618" customWidth="1"/>
    <col min="2307" max="2307" width="7.7109375" style="618" customWidth="1"/>
    <col min="2308" max="2311" width="14.42578125" style="618" customWidth="1"/>
    <col min="2312" max="2560" width="11.42578125" style="618"/>
    <col min="2561" max="2561" width="8.42578125" style="618" customWidth="1"/>
    <col min="2562" max="2562" width="28.28515625" style="618" customWidth="1"/>
    <col min="2563" max="2563" width="7.7109375" style="618" customWidth="1"/>
    <col min="2564" max="2567" width="14.42578125" style="618" customWidth="1"/>
    <col min="2568" max="2816" width="11.42578125" style="618"/>
    <col min="2817" max="2817" width="8.42578125" style="618" customWidth="1"/>
    <col min="2818" max="2818" width="28.28515625" style="618" customWidth="1"/>
    <col min="2819" max="2819" width="7.7109375" style="618" customWidth="1"/>
    <col min="2820" max="2823" width="14.42578125" style="618" customWidth="1"/>
    <col min="2824" max="3072" width="11.42578125" style="618"/>
    <col min="3073" max="3073" width="8.42578125" style="618" customWidth="1"/>
    <col min="3074" max="3074" width="28.28515625" style="618" customWidth="1"/>
    <col min="3075" max="3075" width="7.7109375" style="618" customWidth="1"/>
    <col min="3076" max="3079" width="14.42578125" style="618" customWidth="1"/>
    <col min="3080" max="3328" width="11.42578125" style="618"/>
    <col min="3329" max="3329" width="8.42578125" style="618" customWidth="1"/>
    <col min="3330" max="3330" width="28.28515625" style="618" customWidth="1"/>
    <col min="3331" max="3331" width="7.7109375" style="618" customWidth="1"/>
    <col min="3332" max="3335" width="14.42578125" style="618" customWidth="1"/>
    <col min="3336" max="3584" width="11.42578125" style="618"/>
    <col min="3585" max="3585" width="8.42578125" style="618" customWidth="1"/>
    <col min="3586" max="3586" width="28.28515625" style="618" customWidth="1"/>
    <col min="3587" max="3587" width="7.7109375" style="618" customWidth="1"/>
    <col min="3588" max="3591" width="14.42578125" style="618" customWidth="1"/>
    <col min="3592" max="3840" width="11.42578125" style="618"/>
    <col min="3841" max="3841" width="8.42578125" style="618" customWidth="1"/>
    <col min="3842" max="3842" width="28.28515625" style="618" customWidth="1"/>
    <col min="3843" max="3843" width="7.7109375" style="618" customWidth="1"/>
    <col min="3844" max="3847" width="14.42578125" style="618" customWidth="1"/>
    <col min="3848" max="4096" width="11.42578125" style="618"/>
    <col min="4097" max="4097" width="8.42578125" style="618" customWidth="1"/>
    <col min="4098" max="4098" width="28.28515625" style="618" customWidth="1"/>
    <col min="4099" max="4099" width="7.7109375" style="618" customWidth="1"/>
    <col min="4100" max="4103" width="14.42578125" style="618" customWidth="1"/>
    <col min="4104" max="4352" width="11.42578125" style="618"/>
    <col min="4353" max="4353" width="8.42578125" style="618" customWidth="1"/>
    <col min="4354" max="4354" width="28.28515625" style="618" customWidth="1"/>
    <col min="4355" max="4355" width="7.7109375" style="618" customWidth="1"/>
    <col min="4356" max="4359" width="14.42578125" style="618" customWidth="1"/>
    <col min="4360" max="4608" width="11.42578125" style="618"/>
    <col min="4609" max="4609" width="8.42578125" style="618" customWidth="1"/>
    <col min="4610" max="4610" width="28.28515625" style="618" customWidth="1"/>
    <col min="4611" max="4611" width="7.7109375" style="618" customWidth="1"/>
    <col min="4612" max="4615" width="14.42578125" style="618" customWidth="1"/>
    <col min="4616" max="4864" width="11.42578125" style="618"/>
    <col min="4865" max="4865" width="8.42578125" style="618" customWidth="1"/>
    <col min="4866" max="4866" width="28.28515625" style="618" customWidth="1"/>
    <col min="4867" max="4867" width="7.7109375" style="618" customWidth="1"/>
    <col min="4868" max="4871" width="14.42578125" style="618" customWidth="1"/>
    <col min="4872" max="5120" width="11.42578125" style="618"/>
    <col min="5121" max="5121" width="8.42578125" style="618" customWidth="1"/>
    <col min="5122" max="5122" width="28.28515625" style="618" customWidth="1"/>
    <col min="5123" max="5123" width="7.7109375" style="618" customWidth="1"/>
    <col min="5124" max="5127" width="14.42578125" style="618" customWidth="1"/>
    <col min="5128" max="5376" width="11.42578125" style="618"/>
    <col min="5377" max="5377" width="8.42578125" style="618" customWidth="1"/>
    <col min="5378" max="5378" width="28.28515625" style="618" customWidth="1"/>
    <col min="5379" max="5379" width="7.7109375" style="618" customWidth="1"/>
    <col min="5380" max="5383" width="14.42578125" style="618" customWidth="1"/>
    <col min="5384" max="5632" width="11.42578125" style="618"/>
    <col min="5633" max="5633" width="8.42578125" style="618" customWidth="1"/>
    <col min="5634" max="5634" width="28.28515625" style="618" customWidth="1"/>
    <col min="5635" max="5635" width="7.7109375" style="618" customWidth="1"/>
    <col min="5636" max="5639" width="14.42578125" style="618" customWidth="1"/>
    <col min="5640" max="5888" width="11.42578125" style="618"/>
    <col min="5889" max="5889" width="8.42578125" style="618" customWidth="1"/>
    <col min="5890" max="5890" width="28.28515625" style="618" customWidth="1"/>
    <col min="5891" max="5891" width="7.7109375" style="618" customWidth="1"/>
    <col min="5892" max="5895" width="14.42578125" style="618" customWidth="1"/>
    <col min="5896" max="6144" width="11.42578125" style="618"/>
    <col min="6145" max="6145" width="8.42578125" style="618" customWidth="1"/>
    <col min="6146" max="6146" width="28.28515625" style="618" customWidth="1"/>
    <col min="6147" max="6147" width="7.7109375" style="618" customWidth="1"/>
    <col min="6148" max="6151" width="14.42578125" style="618" customWidth="1"/>
    <col min="6152" max="6400" width="11.42578125" style="618"/>
    <col min="6401" max="6401" width="8.42578125" style="618" customWidth="1"/>
    <col min="6402" max="6402" width="28.28515625" style="618" customWidth="1"/>
    <col min="6403" max="6403" width="7.7109375" style="618" customWidth="1"/>
    <col min="6404" max="6407" width="14.42578125" style="618" customWidth="1"/>
    <col min="6408" max="6656" width="11.42578125" style="618"/>
    <col min="6657" max="6657" width="8.42578125" style="618" customWidth="1"/>
    <col min="6658" max="6658" width="28.28515625" style="618" customWidth="1"/>
    <col min="6659" max="6659" width="7.7109375" style="618" customWidth="1"/>
    <col min="6660" max="6663" width="14.42578125" style="618" customWidth="1"/>
    <col min="6664" max="6912" width="11.42578125" style="618"/>
    <col min="6913" max="6913" width="8.42578125" style="618" customWidth="1"/>
    <col min="6914" max="6914" width="28.28515625" style="618" customWidth="1"/>
    <col min="6915" max="6915" width="7.7109375" style="618" customWidth="1"/>
    <col min="6916" max="6919" width="14.42578125" style="618" customWidth="1"/>
    <col min="6920" max="7168" width="11.42578125" style="618"/>
    <col min="7169" max="7169" width="8.42578125" style="618" customWidth="1"/>
    <col min="7170" max="7170" width="28.28515625" style="618" customWidth="1"/>
    <col min="7171" max="7171" width="7.7109375" style="618" customWidth="1"/>
    <col min="7172" max="7175" width="14.42578125" style="618" customWidth="1"/>
    <col min="7176" max="7424" width="11.42578125" style="618"/>
    <col min="7425" max="7425" width="8.42578125" style="618" customWidth="1"/>
    <col min="7426" max="7426" width="28.28515625" style="618" customWidth="1"/>
    <col min="7427" max="7427" width="7.7109375" style="618" customWidth="1"/>
    <col min="7428" max="7431" width="14.42578125" style="618" customWidth="1"/>
    <col min="7432" max="7680" width="11.42578125" style="618"/>
    <col min="7681" max="7681" width="8.42578125" style="618" customWidth="1"/>
    <col min="7682" max="7682" width="28.28515625" style="618" customWidth="1"/>
    <col min="7683" max="7683" width="7.7109375" style="618" customWidth="1"/>
    <col min="7684" max="7687" width="14.42578125" style="618" customWidth="1"/>
    <col min="7688" max="7936" width="11.42578125" style="618"/>
    <col min="7937" max="7937" width="8.42578125" style="618" customWidth="1"/>
    <col min="7938" max="7938" width="28.28515625" style="618" customWidth="1"/>
    <col min="7939" max="7939" width="7.7109375" style="618" customWidth="1"/>
    <col min="7940" max="7943" width="14.42578125" style="618" customWidth="1"/>
    <col min="7944" max="8192" width="11.42578125" style="618"/>
    <col min="8193" max="8193" width="8.42578125" style="618" customWidth="1"/>
    <col min="8194" max="8194" width="28.28515625" style="618" customWidth="1"/>
    <col min="8195" max="8195" width="7.7109375" style="618" customWidth="1"/>
    <col min="8196" max="8199" width="14.42578125" style="618" customWidth="1"/>
    <col min="8200" max="8448" width="11.42578125" style="618"/>
    <col min="8449" max="8449" width="8.42578125" style="618" customWidth="1"/>
    <col min="8450" max="8450" width="28.28515625" style="618" customWidth="1"/>
    <col min="8451" max="8451" width="7.7109375" style="618" customWidth="1"/>
    <col min="8452" max="8455" width="14.42578125" style="618" customWidth="1"/>
    <col min="8456" max="8704" width="11.42578125" style="618"/>
    <col min="8705" max="8705" width="8.42578125" style="618" customWidth="1"/>
    <col min="8706" max="8706" width="28.28515625" style="618" customWidth="1"/>
    <col min="8707" max="8707" width="7.7109375" style="618" customWidth="1"/>
    <col min="8708" max="8711" width="14.42578125" style="618" customWidth="1"/>
    <col min="8712" max="8960" width="11.42578125" style="618"/>
    <col min="8961" max="8961" width="8.42578125" style="618" customWidth="1"/>
    <col min="8962" max="8962" width="28.28515625" style="618" customWidth="1"/>
    <col min="8963" max="8963" width="7.7109375" style="618" customWidth="1"/>
    <col min="8964" max="8967" width="14.42578125" style="618" customWidth="1"/>
    <col min="8968" max="9216" width="11.42578125" style="618"/>
    <col min="9217" max="9217" width="8.42578125" style="618" customWidth="1"/>
    <col min="9218" max="9218" width="28.28515625" style="618" customWidth="1"/>
    <col min="9219" max="9219" width="7.7109375" style="618" customWidth="1"/>
    <col min="9220" max="9223" width="14.42578125" style="618" customWidth="1"/>
    <col min="9224" max="9472" width="11.42578125" style="618"/>
    <col min="9473" max="9473" width="8.42578125" style="618" customWidth="1"/>
    <col min="9474" max="9474" width="28.28515625" style="618" customWidth="1"/>
    <col min="9475" max="9475" width="7.7109375" style="618" customWidth="1"/>
    <col min="9476" max="9479" width="14.42578125" style="618" customWidth="1"/>
    <col min="9480" max="9728" width="11.42578125" style="618"/>
    <col min="9729" max="9729" width="8.42578125" style="618" customWidth="1"/>
    <col min="9730" max="9730" width="28.28515625" style="618" customWidth="1"/>
    <col min="9731" max="9731" width="7.7109375" style="618" customWidth="1"/>
    <col min="9732" max="9735" width="14.42578125" style="618" customWidth="1"/>
    <col min="9736" max="9984" width="11.42578125" style="618"/>
    <col min="9985" max="9985" width="8.42578125" style="618" customWidth="1"/>
    <col min="9986" max="9986" width="28.28515625" style="618" customWidth="1"/>
    <col min="9987" max="9987" width="7.7109375" style="618" customWidth="1"/>
    <col min="9988" max="9991" width="14.42578125" style="618" customWidth="1"/>
    <col min="9992" max="10240" width="11.42578125" style="618"/>
    <col min="10241" max="10241" width="8.42578125" style="618" customWidth="1"/>
    <col min="10242" max="10242" width="28.28515625" style="618" customWidth="1"/>
    <col min="10243" max="10243" width="7.7109375" style="618" customWidth="1"/>
    <col min="10244" max="10247" width="14.42578125" style="618" customWidth="1"/>
    <col min="10248" max="10496" width="11.42578125" style="618"/>
    <col min="10497" max="10497" width="8.42578125" style="618" customWidth="1"/>
    <col min="10498" max="10498" width="28.28515625" style="618" customWidth="1"/>
    <col min="10499" max="10499" width="7.7109375" style="618" customWidth="1"/>
    <col min="10500" max="10503" width="14.42578125" style="618" customWidth="1"/>
    <col min="10504" max="10752" width="11.42578125" style="618"/>
    <col min="10753" max="10753" width="8.42578125" style="618" customWidth="1"/>
    <col min="10754" max="10754" width="28.28515625" style="618" customWidth="1"/>
    <col min="10755" max="10755" width="7.7109375" style="618" customWidth="1"/>
    <col min="10756" max="10759" width="14.42578125" style="618" customWidth="1"/>
    <col min="10760" max="11008" width="11.42578125" style="618"/>
    <col min="11009" max="11009" width="8.42578125" style="618" customWidth="1"/>
    <col min="11010" max="11010" width="28.28515625" style="618" customWidth="1"/>
    <col min="11011" max="11011" width="7.7109375" style="618" customWidth="1"/>
    <col min="11012" max="11015" width="14.42578125" style="618" customWidth="1"/>
    <col min="11016" max="11264" width="11.42578125" style="618"/>
    <col min="11265" max="11265" width="8.42578125" style="618" customWidth="1"/>
    <col min="11266" max="11266" width="28.28515625" style="618" customWidth="1"/>
    <col min="11267" max="11267" width="7.7109375" style="618" customWidth="1"/>
    <col min="11268" max="11271" width="14.42578125" style="618" customWidth="1"/>
    <col min="11272" max="11520" width="11.42578125" style="618"/>
    <col min="11521" max="11521" width="8.42578125" style="618" customWidth="1"/>
    <col min="11522" max="11522" width="28.28515625" style="618" customWidth="1"/>
    <col min="11523" max="11523" width="7.7109375" style="618" customWidth="1"/>
    <col min="11524" max="11527" width="14.42578125" style="618" customWidth="1"/>
    <col min="11528" max="11776" width="11.42578125" style="618"/>
    <col min="11777" max="11777" width="8.42578125" style="618" customWidth="1"/>
    <col min="11778" max="11778" width="28.28515625" style="618" customWidth="1"/>
    <col min="11779" max="11779" width="7.7109375" style="618" customWidth="1"/>
    <col min="11780" max="11783" width="14.42578125" style="618" customWidth="1"/>
    <col min="11784" max="12032" width="11.42578125" style="618"/>
    <col min="12033" max="12033" width="8.42578125" style="618" customWidth="1"/>
    <col min="12034" max="12034" width="28.28515625" style="618" customWidth="1"/>
    <col min="12035" max="12035" width="7.7109375" style="618" customWidth="1"/>
    <col min="12036" max="12039" width="14.42578125" style="618" customWidth="1"/>
    <col min="12040" max="12288" width="11.42578125" style="618"/>
    <col min="12289" max="12289" width="8.42578125" style="618" customWidth="1"/>
    <col min="12290" max="12290" width="28.28515625" style="618" customWidth="1"/>
    <col min="12291" max="12291" width="7.7109375" style="618" customWidth="1"/>
    <col min="12292" max="12295" width="14.42578125" style="618" customWidth="1"/>
    <col min="12296" max="12544" width="11.42578125" style="618"/>
    <col min="12545" max="12545" width="8.42578125" style="618" customWidth="1"/>
    <col min="12546" max="12546" width="28.28515625" style="618" customWidth="1"/>
    <col min="12547" max="12547" width="7.7109375" style="618" customWidth="1"/>
    <col min="12548" max="12551" width="14.42578125" style="618" customWidth="1"/>
    <col min="12552" max="12800" width="11.42578125" style="618"/>
    <col min="12801" max="12801" width="8.42578125" style="618" customWidth="1"/>
    <col min="12802" max="12802" width="28.28515625" style="618" customWidth="1"/>
    <col min="12803" max="12803" width="7.7109375" style="618" customWidth="1"/>
    <col min="12804" max="12807" width="14.42578125" style="618" customWidth="1"/>
    <col min="12808" max="13056" width="11.42578125" style="618"/>
    <col min="13057" max="13057" width="8.42578125" style="618" customWidth="1"/>
    <col min="13058" max="13058" width="28.28515625" style="618" customWidth="1"/>
    <col min="13059" max="13059" width="7.7109375" style="618" customWidth="1"/>
    <col min="13060" max="13063" width="14.42578125" style="618" customWidth="1"/>
    <col min="13064" max="13312" width="11.42578125" style="618"/>
    <col min="13313" max="13313" width="8.42578125" style="618" customWidth="1"/>
    <col min="13314" max="13314" width="28.28515625" style="618" customWidth="1"/>
    <col min="13315" max="13315" width="7.7109375" style="618" customWidth="1"/>
    <col min="13316" max="13319" width="14.42578125" style="618" customWidth="1"/>
    <col min="13320" max="13568" width="11.42578125" style="618"/>
    <col min="13569" max="13569" width="8.42578125" style="618" customWidth="1"/>
    <col min="13570" max="13570" width="28.28515625" style="618" customWidth="1"/>
    <col min="13571" max="13571" width="7.7109375" style="618" customWidth="1"/>
    <col min="13572" max="13575" width="14.42578125" style="618" customWidth="1"/>
    <col min="13576" max="13824" width="11.42578125" style="618"/>
    <col min="13825" max="13825" width="8.42578125" style="618" customWidth="1"/>
    <col min="13826" max="13826" width="28.28515625" style="618" customWidth="1"/>
    <col min="13827" max="13827" width="7.7109375" style="618" customWidth="1"/>
    <col min="13828" max="13831" width="14.42578125" style="618" customWidth="1"/>
    <col min="13832" max="14080" width="11.42578125" style="618"/>
    <col min="14081" max="14081" width="8.42578125" style="618" customWidth="1"/>
    <col min="14082" max="14082" width="28.28515625" style="618" customWidth="1"/>
    <col min="14083" max="14083" width="7.7109375" style="618" customWidth="1"/>
    <col min="14084" max="14087" width="14.42578125" style="618" customWidth="1"/>
    <col min="14088" max="14336" width="11.42578125" style="618"/>
    <col min="14337" max="14337" width="8.42578125" style="618" customWidth="1"/>
    <col min="14338" max="14338" width="28.28515625" style="618" customWidth="1"/>
    <col min="14339" max="14339" width="7.7109375" style="618" customWidth="1"/>
    <col min="14340" max="14343" width="14.42578125" style="618" customWidth="1"/>
    <col min="14344" max="14592" width="11.42578125" style="618"/>
    <col min="14593" max="14593" width="8.42578125" style="618" customWidth="1"/>
    <col min="14594" max="14594" width="28.28515625" style="618" customWidth="1"/>
    <col min="14595" max="14595" width="7.7109375" style="618" customWidth="1"/>
    <col min="14596" max="14599" width="14.42578125" style="618" customWidth="1"/>
    <col min="14600" max="14848" width="11.42578125" style="618"/>
    <col min="14849" max="14849" width="8.42578125" style="618" customWidth="1"/>
    <col min="14850" max="14850" width="28.28515625" style="618" customWidth="1"/>
    <col min="14851" max="14851" width="7.7109375" style="618" customWidth="1"/>
    <col min="14852" max="14855" width="14.42578125" style="618" customWidth="1"/>
    <col min="14856" max="15104" width="11.42578125" style="618"/>
    <col min="15105" max="15105" width="8.42578125" style="618" customWidth="1"/>
    <col min="15106" max="15106" width="28.28515625" style="618" customWidth="1"/>
    <col min="15107" max="15107" width="7.7109375" style="618" customWidth="1"/>
    <col min="15108" max="15111" width="14.42578125" style="618" customWidth="1"/>
    <col min="15112" max="15360" width="11.42578125" style="618"/>
    <col min="15361" max="15361" width="8.42578125" style="618" customWidth="1"/>
    <col min="15362" max="15362" width="28.28515625" style="618" customWidth="1"/>
    <col min="15363" max="15363" width="7.7109375" style="618" customWidth="1"/>
    <col min="15364" max="15367" width="14.42578125" style="618" customWidth="1"/>
    <col min="15368" max="15616" width="11.42578125" style="618"/>
    <col min="15617" max="15617" width="8.42578125" style="618" customWidth="1"/>
    <col min="15618" max="15618" width="28.28515625" style="618" customWidth="1"/>
    <col min="15619" max="15619" width="7.7109375" style="618" customWidth="1"/>
    <col min="15620" max="15623" width="14.42578125" style="618" customWidth="1"/>
    <col min="15624" max="15872" width="11.42578125" style="618"/>
    <col min="15873" max="15873" width="8.42578125" style="618" customWidth="1"/>
    <col min="15874" max="15874" width="28.28515625" style="618" customWidth="1"/>
    <col min="15875" max="15875" width="7.7109375" style="618" customWidth="1"/>
    <col min="15876" max="15879" width="14.42578125" style="618" customWidth="1"/>
    <col min="15880" max="16128" width="11.42578125" style="618"/>
    <col min="16129" max="16129" width="8.42578125" style="618" customWidth="1"/>
    <col min="16130" max="16130" width="28.28515625" style="618" customWidth="1"/>
    <col min="16131" max="16131" width="7.7109375" style="618" customWidth="1"/>
    <col min="16132" max="16135" width="14.42578125" style="618" customWidth="1"/>
    <col min="16136" max="16384" width="11.42578125" style="618"/>
  </cols>
  <sheetData>
    <row r="2" spans="1:7" x14ac:dyDescent="0.2">
      <c r="A2" s="617" t="s">
        <v>2318</v>
      </c>
      <c r="C2" s="617" t="s">
        <v>2319</v>
      </c>
    </row>
    <row r="3" spans="1:7" x14ac:dyDescent="0.2">
      <c r="A3" s="617" t="s">
        <v>2320</v>
      </c>
      <c r="B3" s="617" t="s">
        <v>2321</v>
      </c>
      <c r="C3" s="617" t="s">
        <v>2322</v>
      </c>
      <c r="D3" s="617" t="s">
        <v>2323</v>
      </c>
      <c r="E3" s="617" t="s">
        <v>2324</v>
      </c>
      <c r="F3" s="617" t="s">
        <v>2325</v>
      </c>
      <c r="G3" s="617" t="s">
        <v>2326</v>
      </c>
    </row>
    <row r="4" spans="1:7" x14ac:dyDescent="0.2">
      <c r="A4" s="619" t="s">
        <v>2327</v>
      </c>
    </row>
    <row r="5" spans="1:7" x14ac:dyDescent="0.2">
      <c r="A5" s="620">
        <v>1112</v>
      </c>
      <c r="B5" s="619" t="s">
        <v>22</v>
      </c>
      <c r="C5" s="619" t="s">
        <v>2328</v>
      </c>
      <c r="D5" s="621">
        <v>203347.35</v>
      </c>
      <c r="E5" s="621">
        <v>85369.600000000006</v>
      </c>
      <c r="F5" s="621">
        <v>85319.2</v>
      </c>
      <c r="G5" s="621">
        <v>203397.75</v>
      </c>
    </row>
    <row r="6" spans="1:7" x14ac:dyDescent="0.2">
      <c r="A6" s="620">
        <v>1115</v>
      </c>
      <c r="B6" s="619" t="s">
        <v>2363</v>
      </c>
      <c r="C6" s="619" t="s">
        <v>2328</v>
      </c>
      <c r="D6" s="621">
        <v>7.94</v>
      </c>
      <c r="E6" s="621">
        <v>0</v>
      </c>
      <c r="F6" s="621">
        <v>0</v>
      </c>
      <c r="G6" s="621">
        <v>7.94</v>
      </c>
    </row>
    <row r="7" spans="1:7" x14ac:dyDescent="0.2">
      <c r="A7" s="620">
        <v>1122</v>
      </c>
      <c r="B7" s="619" t="s">
        <v>2329</v>
      </c>
      <c r="C7" s="619" t="s">
        <v>2328</v>
      </c>
      <c r="D7" s="621">
        <v>33923.21</v>
      </c>
      <c r="E7" s="621">
        <v>0</v>
      </c>
      <c r="F7" s="621">
        <v>0</v>
      </c>
      <c r="G7" s="621">
        <v>33923.21</v>
      </c>
    </row>
    <row r="8" spans="1:7" x14ac:dyDescent="0.2">
      <c r="A8" s="620">
        <v>1123</v>
      </c>
      <c r="B8" s="619" t="s">
        <v>2330</v>
      </c>
      <c r="C8" s="619" t="s">
        <v>2328</v>
      </c>
      <c r="D8" s="621">
        <v>3784418.03</v>
      </c>
      <c r="E8" s="621">
        <v>191</v>
      </c>
      <c r="F8" s="621">
        <v>377</v>
      </c>
      <c r="G8" s="621">
        <v>3784232.03</v>
      </c>
    </row>
    <row r="9" spans="1:7" x14ac:dyDescent="0.2">
      <c r="A9" s="620">
        <v>1131</v>
      </c>
      <c r="B9" s="619" t="s">
        <v>2364</v>
      </c>
      <c r="C9" s="619" t="s">
        <v>2328</v>
      </c>
      <c r="D9" s="621">
        <v>922979.8</v>
      </c>
      <c r="E9" s="621">
        <v>0</v>
      </c>
      <c r="F9" s="621">
        <v>0</v>
      </c>
      <c r="G9" s="621">
        <v>922979.8</v>
      </c>
    </row>
    <row r="10" spans="1:7" x14ac:dyDescent="0.2">
      <c r="A10" s="620">
        <v>1241</v>
      </c>
      <c r="B10" s="619" t="s">
        <v>2331</v>
      </c>
      <c r="C10" s="619" t="s">
        <v>2328</v>
      </c>
      <c r="D10" s="621">
        <v>74840.61</v>
      </c>
      <c r="E10" s="621">
        <v>0</v>
      </c>
      <c r="F10" s="621">
        <v>0</v>
      </c>
      <c r="G10" s="621">
        <v>74840.61</v>
      </c>
    </row>
    <row r="11" spans="1:7" x14ac:dyDescent="0.2">
      <c r="A11" s="620">
        <v>1242</v>
      </c>
      <c r="B11" s="619" t="s">
        <v>2332</v>
      </c>
      <c r="C11" s="619" t="s">
        <v>2328</v>
      </c>
      <c r="D11" s="621">
        <v>45000</v>
      </c>
      <c r="E11" s="621">
        <v>-45000</v>
      </c>
      <c r="F11" s="621">
        <v>0</v>
      </c>
      <c r="G11" s="621">
        <v>0</v>
      </c>
    </row>
    <row r="12" spans="1:7" x14ac:dyDescent="0.2">
      <c r="A12" s="620">
        <v>1244</v>
      </c>
      <c r="B12" s="619" t="s">
        <v>2333</v>
      </c>
      <c r="C12" s="619" t="s">
        <v>2328</v>
      </c>
      <c r="D12" s="621">
        <v>77774.17</v>
      </c>
      <c r="E12" s="621">
        <v>-11600</v>
      </c>
      <c r="F12" s="621">
        <v>0</v>
      </c>
      <c r="G12" s="621">
        <v>66174.17</v>
      </c>
    </row>
    <row r="13" spans="1:7" x14ac:dyDescent="0.2">
      <c r="A13" s="620">
        <v>1246</v>
      </c>
      <c r="B13" s="619" t="s">
        <v>2334</v>
      </c>
      <c r="C13" s="619" t="s">
        <v>2328</v>
      </c>
      <c r="D13" s="621">
        <v>124994.89</v>
      </c>
      <c r="E13" s="621">
        <v>-11903</v>
      </c>
      <c r="F13" s="621">
        <v>0</v>
      </c>
      <c r="G13" s="621">
        <v>113091.89</v>
      </c>
    </row>
    <row r="14" spans="1:7" x14ac:dyDescent="0.2">
      <c r="A14" s="620">
        <v>1263</v>
      </c>
      <c r="B14" s="619" t="s">
        <v>2365</v>
      </c>
      <c r="C14" s="619" t="s">
        <v>2328</v>
      </c>
      <c r="D14" s="621">
        <v>-151229.82</v>
      </c>
      <c r="E14" s="621">
        <v>0</v>
      </c>
      <c r="F14" s="621">
        <v>0</v>
      </c>
      <c r="G14" s="621">
        <v>-151229.82</v>
      </c>
    </row>
    <row r="15" spans="1:7" x14ac:dyDescent="0.2">
      <c r="A15" s="620">
        <v>2111</v>
      </c>
      <c r="B15" s="619" t="s">
        <v>2335</v>
      </c>
      <c r="C15" s="619" t="s">
        <v>2336</v>
      </c>
      <c r="D15" s="621">
        <v>2500</v>
      </c>
      <c r="E15" s="621">
        <v>47835.6</v>
      </c>
      <c r="F15" s="621">
        <v>47835.6</v>
      </c>
      <c r="G15" s="621">
        <v>2500</v>
      </c>
    </row>
    <row r="16" spans="1:7" x14ac:dyDescent="0.2">
      <c r="A16" s="620">
        <v>2112</v>
      </c>
      <c r="B16" s="619" t="s">
        <v>1511</v>
      </c>
      <c r="C16" s="619" t="s">
        <v>2336</v>
      </c>
      <c r="D16" s="621">
        <v>1891666.67</v>
      </c>
      <c r="E16" s="621">
        <v>0</v>
      </c>
      <c r="F16" s="621">
        <v>0</v>
      </c>
      <c r="G16" s="621">
        <v>1891666.67</v>
      </c>
    </row>
    <row r="17" spans="1:7" x14ac:dyDescent="0.2">
      <c r="A17" s="620">
        <v>2117</v>
      </c>
      <c r="B17" s="619" t="s">
        <v>2337</v>
      </c>
      <c r="C17" s="619" t="s">
        <v>2336</v>
      </c>
      <c r="D17" s="621">
        <v>508703.08</v>
      </c>
      <c r="E17" s="621">
        <v>0</v>
      </c>
      <c r="F17" s="621">
        <v>7128.6</v>
      </c>
      <c r="G17" s="621">
        <v>515831.68</v>
      </c>
    </row>
    <row r="18" spans="1:7" x14ac:dyDescent="0.2">
      <c r="A18" s="620">
        <v>2119</v>
      </c>
      <c r="B18" s="619" t="s">
        <v>2338</v>
      </c>
      <c r="C18" s="619" t="s">
        <v>2336</v>
      </c>
      <c r="D18" s="621">
        <v>4941852.03</v>
      </c>
      <c r="E18" s="621">
        <v>0</v>
      </c>
      <c r="F18" s="621">
        <v>0</v>
      </c>
      <c r="G18" s="621">
        <v>4941852.03</v>
      </c>
    </row>
    <row r="19" spans="1:7" x14ac:dyDescent="0.2">
      <c r="A19" s="620">
        <v>3110</v>
      </c>
      <c r="B19" s="619" t="s">
        <v>24</v>
      </c>
      <c r="C19" s="619" t="s">
        <v>2336</v>
      </c>
      <c r="D19" s="621">
        <v>133420</v>
      </c>
      <c r="E19" s="621">
        <v>0</v>
      </c>
      <c r="F19" s="621">
        <v>0</v>
      </c>
      <c r="G19" s="621">
        <v>133420</v>
      </c>
    </row>
    <row r="20" spans="1:7" x14ac:dyDescent="0.2">
      <c r="A20" s="620">
        <v>3220</v>
      </c>
      <c r="B20" s="619" t="s">
        <v>2340</v>
      </c>
      <c r="C20" s="619" t="s">
        <v>2336</v>
      </c>
      <c r="D20" s="621">
        <v>-2508440.7599999998</v>
      </c>
      <c r="E20" s="621">
        <v>68503</v>
      </c>
      <c r="F20" s="621">
        <v>0</v>
      </c>
      <c r="G20" s="621">
        <v>-2576943.7599999998</v>
      </c>
    </row>
    <row r="21" spans="1:7" x14ac:dyDescent="0.2">
      <c r="A21" s="620">
        <v>4173</v>
      </c>
      <c r="B21" s="619" t="s">
        <v>2366</v>
      </c>
      <c r="C21" s="619" t="s">
        <v>2336</v>
      </c>
      <c r="D21" s="621">
        <v>2848737.26</v>
      </c>
      <c r="E21" s="621">
        <v>0</v>
      </c>
      <c r="F21" s="621">
        <v>0</v>
      </c>
      <c r="G21" s="621">
        <v>2848737.26</v>
      </c>
    </row>
    <row r="22" spans="1:7" x14ac:dyDescent="0.2">
      <c r="A22" s="620">
        <v>4221</v>
      </c>
      <c r="B22" s="619" t="s">
        <v>2341</v>
      </c>
      <c r="C22" s="619" t="s">
        <v>2336</v>
      </c>
      <c r="D22" s="621">
        <v>2505926.16</v>
      </c>
      <c r="E22" s="621">
        <v>0</v>
      </c>
      <c r="F22" s="621">
        <v>85369.600000000006</v>
      </c>
      <c r="G22" s="621">
        <v>2591295.7599999998</v>
      </c>
    </row>
    <row r="23" spans="1:7" x14ac:dyDescent="0.2">
      <c r="A23" s="620">
        <v>5111</v>
      </c>
      <c r="B23" s="619" t="s">
        <v>1512</v>
      </c>
      <c r="C23" s="619" t="s">
        <v>2328</v>
      </c>
      <c r="D23" s="621">
        <v>109370.7</v>
      </c>
      <c r="E23" s="621">
        <v>54964.2</v>
      </c>
      <c r="F23" s="621">
        <v>0</v>
      </c>
      <c r="G23" s="621">
        <v>164334.9</v>
      </c>
    </row>
    <row r="24" spans="1:7" x14ac:dyDescent="0.2">
      <c r="A24" s="620">
        <v>5112</v>
      </c>
      <c r="B24" s="619" t="s">
        <v>1512</v>
      </c>
      <c r="C24" s="619" t="s">
        <v>2328</v>
      </c>
      <c r="D24" s="621">
        <v>465398.61</v>
      </c>
      <c r="E24" s="621">
        <v>0</v>
      </c>
      <c r="F24" s="621">
        <v>0</v>
      </c>
      <c r="G24" s="621">
        <v>465398.61</v>
      </c>
    </row>
    <row r="25" spans="1:7" x14ac:dyDescent="0.2">
      <c r="A25" s="620">
        <v>5121</v>
      </c>
      <c r="B25" s="619" t="s">
        <v>1513</v>
      </c>
      <c r="C25" s="619" t="s">
        <v>2328</v>
      </c>
      <c r="D25" s="621">
        <v>10812.33</v>
      </c>
      <c r="E25" s="621">
        <v>0</v>
      </c>
      <c r="F25" s="621">
        <v>0</v>
      </c>
      <c r="G25" s="621">
        <v>10812.33</v>
      </c>
    </row>
    <row r="26" spans="1:7" x14ac:dyDescent="0.2">
      <c r="A26" s="620">
        <v>5122</v>
      </c>
      <c r="B26" s="619" t="s">
        <v>1514</v>
      </c>
      <c r="C26" s="619" t="s">
        <v>2328</v>
      </c>
      <c r="D26" s="621">
        <v>193096</v>
      </c>
      <c r="E26" s="621">
        <v>0</v>
      </c>
      <c r="F26" s="621">
        <v>0</v>
      </c>
      <c r="G26" s="621">
        <v>193096</v>
      </c>
    </row>
    <row r="27" spans="1:7" x14ac:dyDescent="0.2">
      <c r="A27" s="620">
        <v>5126</v>
      </c>
      <c r="B27" s="619" t="s">
        <v>2346</v>
      </c>
      <c r="C27" s="619" t="s">
        <v>2328</v>
      </c>
      <c r="D27" s="621">
        <v>45850</v>
      </c>
      <c r="E27" s="621">
        <v>5000</v>
      </c>
      <c r="F27" s="621">
        <v>0</v>
      </c>
      <c r="G27" s="621">
        <v>50850</v>
      </c>
    </row>
    <row r="28" spans="1:7" x14ac:dyDescent="0.2">
      <c r="A28" s="620">
        <v>5127</v>
      </c>
      <c r="B28" s="619" t="s">
        <v>2347</v>
      </c>
      <c r="C28" s="619" t="s">
        <v>2328</v>
      </c>
      <c r="D28" s="621">
        <v>5800</v>
      </c>
      <c r="E28" s="621">
        <v>0</v>
      </c>
      <c r="F28" s="621">
        <v>0</v>
      </c>
      <c r="G28" s="621">
        <v>5800</v>
      </c>
    </row>
    <row r="29" spans="1:7" x14ac:dyDescent="0.2">
      <c r="A29" s="620">
        <v>5129</v>
      </c>
      <c r="B29" s="619" t="s">
        <v>2367</v>
      </c>
      <c r="C29" s="619" t="s">
        <v>2328</v>
      </c>
      <c r="D29" s="621">
        <v>9105.9500000000007</v>
      </c>
      <c r="E29" s="621">
        <v>0</v>
      </c>
      <c r="F29" s="621">
        <v>0</v>
      </c>
      <c r="G29" s="621">
        <v>9105.9500000000007</v>
      </c>
    </row>
    <row r="30" spans="1:7" x14ac:dyDescent="0.2">
      <c r="A30" s="620">
        <v>5131</v>
      </c>
      <c r="B30" s="619" t="s">
        <v>1526</v>
      </c>
      <c r="C30" s="619" t="s">
        <v>2328</v>
      </c>
      <c r="D30" s="621">
        <v>2548.36</v>
      </c>
      <c r="E30" s="621">
        <v>2336</v>
      </c>
      <c r="F30" s="621">
        <v>0</v>
      </c>
      <c r="G30" s="621">
        <v>4884.3599999999997</v>
      </c>
    </row>
    <row r="31" spans="1:7" x14ac:dyDescent="0.2">
      <c r="A31" s="620">
        <v>5132</v>
      </c>
      <c r="B31" s="619" t="s">
        <v>2368</v>
      </c>
      <c r="C31" s="619" t="s">
        <v>2328</v>
      </c>
      <c r="D31" s="621">
        <v>112825.56</v>
      </c>
      <c r="E31" s="621">
        <v>0</v>
      </c>
      <c r="F31" s="621">
        <v>0</v>
      </c>
      <c r="G31" s="621">
        <v>112825.56</v>
      </c>
    </row>
    <row r="32" spans="1:7" x14ac:dyDescent="0.2">
      <c r="A32" s="620">
        <v>5133</v>
      </c>
      <c r="B32" s="619" t="s">
        <v>2348</v>
      </c>
      <c r="C32" s="619" t="s">
        <v>2328</v>
      </c>
      <c r="D32" s="621">
        <v>10800.12</v>
      </c>
      <c r="E32" s="621">
        <v>23780</v>
      </c>
      <c r="F32" s="621">
        <v>0</v>
      </c>
      <c r="G32" s="621">
        <v>34580.120000000003</v>
      </c>
    </row>
    <row r="33" spans="1:7" x14ac:dyDescent="0.2">
      <c r="A33" s="620">
        <v>5134</v>
      </c>
      <c r="B33" s="619" t="s">
        <v>2349</v>
      </c>
      <c r="C33" s="619" t="s">
        <v>2328</v>
      </c>
      <c r="D33" s="621">
        <v>10527.24</v>
      </c>
      <c r="E33" s="621">
        <v>243.6</v>
      </c>
      <c r="F33" s="621">
        <v>0</v>
      </c>
      <c r="G33" s="621">
        <v>10770.84</v>
      </c>
    </row>
    <row r="34" spans="1:7" x14ac:dyDescent="0.2">
      <c r="A34" s="620">
        <v>5135</v>
      </c>
      <c r="B34" s="619" t="s">
        <v>2317</v>
      </c>
      <c r="C34" s="619" t="s">
        <v>2328</v>
      </c>
      <c r="D34" s="621">
        <v>127453.58</v>
      </c>
      <c r="E34" s="621">
        <v>0</v>
      </c>
      <c r="F34" s="621">
        <v>0</v>
      </c>
      <c r="G34" s="621">
        <v>127453.58</v>
      </c>
    </row>
    <row r="35" spans="1:7" x14ac:dyDescent="0.2">
      <c r="A35" s="620">
        <v>5136</v>
      </c>
      <c r="B35" s="619" t="s">
        <v>2350</v>
      </c>
      <c r="C35" s="619" t="s">
        <v>2328</v>
      </c>
      <c r="D35" s="621">
        <v>59999.99</v>
      </c>
      <c r="E35" s="621">
        <v>0</v>
      </c>
      <c r="F35" s="621">
        <v>0</v>
      </c>
      <c r="G35" s="621">
        <v>59999.99</v>
      </c>
    </row>
    <row r="36" spans="1:7" x14ac:dyDescent="0.2">
      <c r="A36" s="620">
        <v>5137</v>
      </c>
      <c r="B36" s="619" t="s">
        <v>2369</v>
      </c>
      <c r="C36" s="619" t="s">
        <v>2328</v>
      </c>
      <c r="D36" s="621">
        <v>1120</v>
      </c>
      <c r="E36" s="621">
        <v>1009</v>
      </c>
      <c r="F36" s="621">
        <v>0</v>
      </c>
      <c r="G36" s="621">
        <v>2129</v>
      </c>
    </row>
    <row r="37" spans="1:7" x14ac:dyDescent="0.2">
      <c r="A37" s="620">
        <v>5138</v>
      </c>
      <c r="B37" s="619" t="s">
        <v>1515</v>
      </c>
      <c r="C37" s="619" t="s">
        <v>2328</v>
      </c>
      <c r="D37" s="621">
        <v>4037966.82</v>
      </c>
      <c r="E37" s="621">
        <v>5301</v>
      </c>
      <c r="F37" s="621">
        <v>0</v>
      </c>
      <c r="G37" s="621">
        <v>4043267.82</v>
      </c>
    </row>
    <row r="38" spans="1:7" x14ac:dyDescent="0.2">
      <c r="A38" s="619">
        <v>5139</v>
      </c>
      <c r="B38" s="621" t="s">
        <v>1718</v>
      </c>
      <c r="C38" s="621" t="s">
        <v>2328</v>
      </c>
      <c r="D38" s="621">
        <v>5633</v>
      </c>
      <c r="E38" s="621">
        <v>0</v>
      </c>
      <c r="F38" s="618">
        <v>0</v>
      </c>
      <c r="G38" s="618">
        <v>5633</v>
      </c>
    </row>
    <row r="39" spans="1:7" x14ac:dyDescent="0.2">
      <c r="A39" s="621">
        <v>8110</v>
      </c>
      <c r="B39" s="619" t="s">
        <v>1516</v>
      </c>
      <c r="C39" s="619" t="s">
        <v>2328</v>
      </c>
      <c r="D39" s="621">
        <v>4184519.75</v>
      </c>
      <c r="E39" s="618">
        <v>266633.25</v>
      </c>
      <c r="F39" s="618">
        <v>0</v>
      </c>
      <c r="G39" s="618">
        <v>4451153</v>
      </c>
    </row>
    <row r="40" spans="1:7" x14ac:dyDescent="0.2">
      <c r="A40" s="618">
        <v>8120</v>
      </c>
      <c r="B40" s="618" t="s">
        <v>1517</v>
      </c>
      <c r="C40" s="618" t="s">
        <v>2336</v>
      </c>
      <c r="D40" s="618">
        <v>-1170143.67</v>
      </c>
      <c r="E40" s="618">
        <v>85369.600000000006</v>
      </c>
      <c r="F40" s="618">
        <v>266633.25</v>
      </c>
      <c r="G40" s="618">
        <v>-988880.02</v>
      </c>
    </row>
    <row r="41" spans="1:7" x14ac:dyDescent="0.2">
      <c r="A41" s="618">
        <v>8140</v>
      </c>
      <c r="B41" s="618" t="s">
        <v>1518</v>
      </c>
      <c r="C41" s="618" t="s">
        <v>2336</v>
      </c>
      <c r="D41" s="618">
        <v>0</v>
      </c>
      <c r="E41" s="618">
        <v>85369.600000000006</v>
      </c>
      <c r="F41" s="618">
        <v>85369.600000000006</v>
      </c>
      <c r="G41" s="618">
        <v>0</v>
      </c>
    </row>
    <row r="42" spans="1:7" x14ac:dyDescent="0.2">
      <c r="A42" s="618">
        <v>8150</v>
      </c>
      <c r="B42" s="618" t="s">
        <v>1519</v>
      </c>
      <c r="C42" s="618" t="s">
        <v>2336</v>
      </c>
      <c r="D42" s="618">
        <v>5354663.42</v>
      </c>
      <c r="E42" s="618">
        <v>0</v>
      </c>
      <c r="F42" s="618">
        <v>85369.600000000006</v>
      </c>
      <c r="G42" s="618">
        <v>5440033.0199999996</v>
      </c>
    </row>
    <row r="43" spans="1:7" x14ac:dyDescent="0.2">
      <c r="A43" s="618">
        <v>8210</v>
      </c>
      <c r="B43" s="618" t="s">
        <v>1520</v>
      </c>
      <c r="C43" s="618" t="s">
        <v>2336</v>
      </c>
      <c r="D43" s="618">
        <v>5367978</v>
      </c>
      <c r="E43" s="618">
        <v>0</v>
      </c>
      <c r="F43" s="618">
        <v>126934</v>
      </c>
      <c r="G43" s="618">
        <v>5494912</v>
      </c>
    </row>
    <row r="44" spans="1:7" x14ac:dyDescent="0.2">
      <c r="A44" s="618">
        <v>8220</v>
      </c>
      <c r="B44" s="618" t="s">
        <v>1521</v>
      </c>
      <c r="C44" s="618" t="s">
        <v>2328</v>
      </c>
      <c r="D44" s="618">
        <v>150800.28</v>
      </c>
      <c r="E44" s="618">
        <v>126934</v>
      </c>
      <c r="F44" s="618">
        <v>92633.8</v>
      </c>
      <c r="G44" s="618">
        <v>185100.48</v>
      </c>
    </row>
    <row r="45" spans="1:7" x14ac:dyDescent="0.2">
      <c r="A45" s="618">
        <v>8240</v>
      </c>
      <c r="B45" s="618" t="s">
        <v>1522</v>
      </c>
      <c r="C45" s="618" t="s">
        <v>2328</v>
      </c>
      <c r="D45" s="618">
        <v>0</v>
      </c>
      <c r="E45" s="618">
        <v>92633.8</v>
      </c>
      <c r="F45" s="618">
        <v>92633.8</v>
      </c>
      <c r="G45" s="618">
        <v>0</v>
      </c>
    </row>
    <row r="46" spans="1:7" x14ac:dyDescent="0.2">
      <c r="A46" s="618">
        <v>8250</v>
      </c>
      <c r="B46" s="618" t="s">
        <v>1523</v>
      </c>
      <c r="C46" s="618" t="s">
        <v>2328</v>
      </c>
      <c r="D46" s="618">
        <v>0</v>
      </c>
      <c r="E46" s="618">
        <v>92633.8</v>
      </c>
      <c r="F46" s="618">
        <v>92633.8</v>
      </c>
      <c r="G46" s="618">
        <v>0</v>
      </c>
    </row>
    <row r="47" spans="1:7" x14ac:dyDescent="0.2">
      <c r="A47" s="618">
        <v>8260</v>
      </c>
      <c r="B47" s="618" t="s">
        <v>1524</v>
      </c>
      <c r="C47" s="618" t="s">
        <v>2328</v>
      </c>
      <c r="D47" s="618">
        <v>0</v>
      </c>
      <c r="E47" s="618">
        <v>92633.8</v>
      </c>
      <c r="F47" s="618">
        <v>92633.8</v>
      </c>
      <c r="G47" s="618">
        <v>0</v>
      </c>
    </row>
    <row r="48" spans="1:7" x14ac:dyDescent="0.2">
      <c r="A48" s="618">
        <v>8270</v>
      </c>
      <c r="B48" s="618" t="s">
        <v>1525</v>
      </c>
      <c r="C48" s="618" t="s">
        <v>2328</v>
      </c>
      <c r="D48" s="618">
        <v>5217177.72</v>
      </c>
      <c r="E48" s="618">
        <v>92633.8</v>
      </c>
      <c r="F48" s="618">
        <v>0</v>
      </c>
      <c r="G48" s="618">
        <v>5309811.5199999996</v>
      </c>
    </row>
  </sheetData>
  <pageMargins left="1.5" right="1.5" top="1.5" bottom="1.5" header="0.5" footer="0.5"/>
  <headerFooter>
    <oddFooter>SuperCONTABILIDAD 2018   12/05/19 22:48   ref:8210808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opLeftCell="A20" workbookViewId="0">
      <selection activeCell="A5" sqref="A5:G48"/>
    </sheetView>
  </sheetViews>
  <sheetFormatPr baseColWidth="10" defaultRowHeight="11.25" x14ac:dyDescent="0.2"/>
  <cols>
    <col min="1" max="1" width="8.42578125" style="618" customWidth="1"/>
    <col min="2" max="2" width="28.28515625" style="618" customWidth="1"/>
    <col min="3" max="3" width="7.7109375" style="618" customWidth="1"/>
    <col min="4" max="7" width="14.42578125" style="618" customWidth="1"/>
    <col min="8" max="256" width="11.42578125" style="618"/>
    <col min="257" max="257" width="8.42578125" style="618" customWidth="1"/>
    <col min="258" max="258" width="28.28515625" style="618" customWidth="1"/>
    <col min="259" max="259" width="7.7109375" style="618" customWidth="1"/>
    <col min="260" max="263" width="14.42578125" style="618" customWidth="1"/>
    <col min="264" max="512" width="11.42578125" style="618"/>
    <col min="513" max="513" width="8.42578125" style="618" customWidth="1"/>
    <col min="514" max="514" width="28.28515625" style="618" customWidth="1"/>
    <col min="515" max="515" width="7.7109375" style="618" customWidth="1"/>
    <col min="516" max="519" width="14.42578125" style="618" customWidth="1"/>
    <col min="520" max="768" width="11.42578125" style="618"/>
    <col min="769" max="769" width="8.42578125" style="618" customWidth="1"/>
    <col min="770" max="770" width="28.28515625" style="618" customWidth="1"/>
    <col min="771" max="771" width="7.7109375" style="618" customWidth="1"/>
    <col min="772" max="775" width="14.42578125" style="618" customWidth="1"/>
    <col min="776" max="1024" width="11.42578125" style="618"/>
    <col min="1025" max="1025" width="8.42578125" style="618" customWidth="1"/>
    <col min="1026" max="1026" width="28.28515625" style="618" customWidth="1"/>
    <col min="1027" max="1027" width="7.7109375" style="618" customWidth="1"/>
    <col min="1028" max="1031" width="14.42578125" style="618" customWidth="1"/>
    <col min="1032" max="1280" width="11.42578125" style="618"/>
    <col min="1281" max="1281" width="8.42578125" style="618" customWidth="1"/>
    <col min="1282" max="1282" width="28.28515625" style="618" customWidth="1"/>
    <col min="1283" max="1283" width="7.7109375" style="618" customWidth="1"/>
    <col min="1284" max="1287" width="14.42578125" style="618" customWidth="1"/>
    <col min="1288" max="1536" width="11.42578125" style="618"/>
    <col min="1537" max="1537" width="8.42578125" style="618" customWidth="1"/>
    <col min="1538" max="1538" width="28.28515625" style="618" customWidth="1"/>
    <col min="1539" max="1539" width="7.7109375" style="618" customWidth="1"/>
    <col min="1540" max="1543" width="14.42578125" style="618" customWidth="1"/>
    <col min="1544" max="1792" width="11.42578125" style="618"/>
    <col min="1793" max="1793" width="8.42578125" style="618" customWidth="1"/>
    <col min="1794" max="1794" width="28.28515625" style="618" customWidth="1"/>
    <col min="1795" max="1795" width="7.7109375" style="618" customWidth="1"/>
    <col min="1796" max="1799" width="14.42578125" style="618" customWidth="1"/>
    <col min="1800" max="2048" width="11.42578125" style="618"/>
    <col min="2049" max="2049" width="8.42578125" style="618" customWidth="1"/>
    <col min="2050" max="2050" width="28.28515625" style="618" customWidth="1"/>
    <col min="2051" max="2051" width="7.7109375" style="618" customWidth="1"/>
    <col min="2052" max="2055" width="14.42578125" style="618" customWidth="1"/>
    <col min="2056" max="2304" width="11.42578125" style="618"/>
    <col min="2305" max="2305" width="8.42578125" style="618" customWidth="1"/>
    <col min="2306" max="2306" width="28.28515625" style="618" customWidth="1"/>
    <col min="2307" max="2307" width="7.7109375" style="618" customWidth="1"/>
    <col min="2308" max="2311" width="14.42578125" style="618" customWidth="1"/>
    <col min="2312" max="2560" width="11.42578125" style="618"/>
    <col min="2561" max="2561" width="8.42578125" style="618" customWidth="1"/>
    <col min="2562" max="2562" width="28.28515625" style="618" customWidth="1"/>
    <col min="2563" max="2563" width="7.7109375" style="618" customWidth="1"/>
    <col min="2564" max="2567" width="14.42578125" style="618" customWidth="1"/>
    <col min="2568" max="2816" width="11.42578125" style="618"/>
    <col min="2817" max="2817" width="8.42578125" style="618" customWidth="1"/>
    <col min="2818" max="2818" width="28.28515625" style="618" customWidth="1"/>
    <col min="2819" max="2819" width="7.7109375" style="618" customWidth="1"/>
    <col min="2820" max="2823" width="14.42578125" style="618" customWidth="1"/>
    <col min="2824" max="3072" width="11.42578125" style="618"/>
    <col min="3073" max="3073" width="8.42578125" style="618" customWidth="1"/>
    <col min="3074" max="3074" width="28.28515625" style="618" customWidth="1"/>
    <col min="3075" max="3075" width="7.7109375" style="618" customWidth="1"/>
    <col min="3076" max="3079" width="14.42578125" style="618" customWidth="1"/>
    <col min="3080" max="3328" width="11.42578125" style="618"/>
    <col min="3329" max="3329" width="8.42578125" style="618" customWidth="1"/>
    <col min="3330" max="3330" width="28.28515625" style="618" customWidth="1"/>
    <col min="3331" max="3331" width="7.7109375" style="618" customWidth="1"/>
    <col min="3332" max="3335" width="14.42578125" style="618" customWidth="1"/>
    <col min="3336" max="3584" width="11.42578125" style="618"/>
    <col min="3585" max="3585" width="8.42578125" style="618" customWidth="1"/>
    <col min="3586" max="3586" width="28.28515625" style="618" customWidth="1"/>
    <col min="3587" max="3587" width="7.7109375" style="618" customWidth="1"/>
    <col min="3588" max="3591" width="14.42578125" style="618" customWidth="1"/>
    <col min="3592" max="3840" width="11.42578125" style="618"/>
    <col min="3841" max="3841" width="8.42578125" style="618" customWidth="1"/>
    <col min="3842" max="3842" width="28.28515625" style="618" customWidth="1"/>
    <col min="3843" max="3843" width="7.7109375" style="618" customWidth="1"/>
    <col min="3844" max="3847" width="14.42578125" style="618" customWidth="1"/>
    <col min="3848" max="4096" width="11.42578125" style="618"/>
    <col min="4097" max="4097" width="8.42578125" style="618" customWidth="1"/>
    <col min="4098" max="4098" width="28.28515625" style="618" customWidth="1"/>
    <col min="4099" max="4099" width="7.7109375" style="618" customWidth="1"/>
    <col min="4100" max="4103" width="14.42578125" style="618" customWidth="1"/>
    <col min="4104" max="4352" width="11.42578125" style="618"/>
    <col min="4353" max="4353" width="8.42578125" style="618" customWidth="1"/>
    <col min="4354" max="4354" width="28.28515625" style="618" customWidth="1"/>
    <col min="4355" max="4355" width="7.7109375" style="618" customWidth="1"/>
    <col min="4356" max="4359" width="14.42578125" style="618" customWidth="1"/>
    <col min="4360" max="4608" width="11.42578125" style="618"/>
    <col min="4609" max="4609" width="8.42578125" style="618" customWidth="1"/>
    <col min="4610" max="4610" width="28.28515625" style="618" customWidth="1"/>
    <col min="4611" max="4611" width="7.7109375" style="618" customWidth="1"/>
    <col min="4612" max="4615" width="14.42578125" style="618" customWidth="1"/>
    <col min="4616" max="4864" width="11.42578125" style="618"/>
    <col min="4865" max="4865" width="8.42578125" style="618" customWidth="1"/>
    <col min="4866" max="4866" width="28.28515625" style="618" customWidth="1"/>
    <col min="4867" max="4867" width="7.7109375" style="618" customWidth="1"/>
    <col min="4868" max="4871" width="14.42578125" style="618" customWidth="1"/>
    <col min="4872" max="5120" width="11.42578125" style="618"/>
    <col min="5121" max="5121" width="8.42578125" style="618" customWidth="1"/>
    <col min="5122" max="5122" width="28.28515625" style="618" customWidth="1"/>
    <col min="5123" max="5123" width="7.7109375" style="618" customWidth="1"/>
    <col min="5124" max="5127" width="14.42578125" style="618" customWidth="1"/>
    <col min="5128" max="5376" width="11.42578125" style="618"/>
    <col min="5377" max="5377" width="8.42578125" style="618" customWidth="1"/>
    <col min="5378" max="5378" width="28.28515625" style="618" customWidth="1"/>
    <col min="5379" max="5379" width="7.7109375" style="618" customWidth="1"/>
    <col min="5380" max="5383" width="14.42578125" style="618" customWidth="1"/>
    <col min="5384" max="5632" width="11.42578125" style="618"/>
    <col min="5633" max="5633" width="8.42578125" style="618" customWidth="1"/>
    <col min="5634" max="5634" width="28.28515625" style="618" customWidth="1"/>
    <col min="5635" max="5635" width="7.7109375" style="618" customWidth="1"/>
    <col min="5636" max="5639" width="14.42578125" style="618" customWidth="1"/>
    <col min="5640" max="5888" width="11.42578125" style="618"/>
    <col min="5889" max="5889" width="8.42578125" style="618" customWidth="1"/>
    <col min="5890" max="5890" width="28.28515625" style="618" customWidth="1"/>
    <col min="5891" max="5891" width="7.7109375" style="618" customWidth="1"/>
    <col min="5892" max="5895" width="14.42578125" style="618" customWidth="1"/>
    <col min="5896" max="6144" width="11.42578125" style="618"/>
    <col min="6145" max="6145" width="8.42578125" style="618" customWidth="1"/>
    <col min="6146" max="6146" width="28.28515625" style="618" customWidth="1"/>
    <col min="6147" max="6147" width="7.7109375" style="618" customWidth="1"/>
    <col min="6148" max="6151" width="14.42578125" style="618" customWidth="1"/>
    <col min="6152" max="6400" width="11.42578125" style="618"/>
    <col min="6401" max="6401" width="8.42578125" style="618" customWidth="1"/>
    <col min="6402" max="6402" width="28.28515625" style="618" customWidth="1"/>
    <col min="6403" max="6403" width="7.7109375" style="618" customWidth="1"/>
    <col min="6404" max="6407" width="14.42578125" style="618" customWidth="1"/>
    <col min="6408" max="6656" width="11.42578125" style="618"/>
    <col min="6657" max="6657" width="8.42578125" style="618" customWidth="1"/>
    <col min="6658" max="6658" width="28.28515625" style="618" customWidth="1"/>
    <col min="6659" max="6659" width="7.7109375" style="618" customWidth="1"/>
    <col min="6660" max="6663" width="14.42578125" style="618" customWidth="1"/>
    <col min="6664" max="6912" width="11.42578125" style="618"/>
    <col min="6913" max="6913" width="8.42578125" style="618" customWidth="1"/>
    <col min="6914" max="6914" width="28.28515625" style="618" customWidth="1"/>
    <col min="6915" max="6915" width="7.7109375" style="618" customWidth="1"/>
    <col min="6916" max="6919" width="14.42578125" style="618" customWidth="1"/>
    <col min="6920" max="7168" width="11.42578125" style="618"/>
    <col min="7169" max="7169" width="8.42578125" style="618" customWidth="1"/>
    <col min="7170" max="7170" width="28.28515625" style="618" customWidth="1"/>
    <col min="7171" max="7171" width="7.7109375" style="618" customWidth="1"/>
    <col min="7172" max="7175" width="14.42578125" style="618" customWidth="1"/>
    <col min="7176" max="7424" width="11.42578125" style="618"/>
    <col min="7425" max="7425" width="8.42578125" style="618" customWidth="1"/>
    <col min="7426" max="7426" width="28.28515625" style="618" customWidth="1"/>
    <col min="7427" max="7427" width="7.7109375" style="618" customWidth="1"/>
    <col min="7428" max="7431" width="14.42578125" style="618" customWidth="1"/>
    <col min="7432" max="7680" width="11.42578125" style="618"/>
    <col min="7681" max="7681" width="8.42578125" style="618" customWidth="1"/>
    <col min="7682" max="7682" width="28.28515625" style="618" customWidth="1"/>
    <col min="7683" max="7683" width="7.7109375" style="618" customWidth="1"/>
    <col min="7684" max="7687" width="14.42578125" style="618" customWidth="1"/>
    <col min="7688" max="7936" width="11.42578125" style="618"/>
    <col min="7937" max="7937" width="8.42578125" style="618" customWidth="1"/>
    <col min="7938" max="7938" width="28.28515625" style="618" customWidth="1"/>
    <col min="7939" max="7939" width="7.7109375" style="618" customWidth="1"/>
    <col min="7940" max="7943" width="14.42578125" style="618" customWidth="1"/>
    <col min="7944" max="8192" width="11.42578125" style="618"/>
    <col min="8193" max="8193" width="8.42578125" style="618" customWidth="1"/>
    <col min="8194" max="8194" width="28.28515625" style="618" customWidth="1"/>
    <col min="8195" max="8195" width="7.7109375" style="618" customWidth="1"/>
    <col min="8196" max="8199" width="14.42578125" style="618" customWidth="1"/>
    <col min="8200" max="8448" width="11.42578125" style="618"/>
    <col min="8449" max="8449" width="8.42578125" style="618" customWidth="1"/>
    <col min="8450" max="8450" width="28.28515625" style="618" customWidth="1"/>
    <col min="8451" max="8451" width="7.7109375" style="618" customWidth="1"/>
    <col min="8452" max="8455" width="14.42578125" style="618" customWidth="1"/>
    <col min="8456" max="8704" width="11.42578125" style="618"/>
    <col min="8705" max="8705" width="8.42578125" style="618" customWidth="1"/>
    <col min="8706" max="8706" width="28.28515625" style="618" customWidth="1"/>
    <col min="8707" max="8707" width="7.7109375" style="618" customWidth="1"/>
    <col min="8708" max="8711" width="14.42578125" style="618" customWidth="1"/>
    <col min="8712" max="8960" width="11.42578125" style="618"/>
    <col min="8961" max="8961" width="8.42578125" style="618" customWidth="1"/>
    <col min="8962" max="8962" width="28.28515625" style="618" customWidth="1"/>
    <col min="8963" max="8963" width="7.7109375" style="618" customWidth="1"/>
    <col min="8964" max="8967" width="14.42578125" style="618" customWidth="1"/>
    <col min="8968" max="9216" width="11.42578125" style="618"/>
    <col min="9217" max="9217" width="8.42578125" style="618" customWidth="1"/>
    <col min="9218" max="9218" width="28.28515625" style="618" customWidth="1"/>
    <col min="9219" max="9219" width="7.7109375" style="618" customWidth="1"/>
    <col min="9220" max="9223" width="14.42578125" style="618" customWidth="1"/>
    <col min="9224" max="9472" width="11.42578125" style="618"/>
    <col min="9473" max="9473" width="8.42578125" style="618" customWidth="1"/>
    <col min="9474" max="9474" width="28.28515625" style="618" customWidth="1"/>
    <col min="9475" max="9475" width="7.7109375" style="618" customWidth="1"/>
    <col min="9476" max="9479" width="14.42578125" style="618" customWidth="1"/>
    <col min="9480" max="9728" width="11.42578125" style="618"/>
    <col min="9729" max="9729" width="8.42578125" style="618" customWidth="1"/>
    <col min="9730" max="9730" width="28.28515625" style="618" customWidth="1"/>
    <col min="9731" max="9731" width="7.7109375" style="618" customWidth="1"/>
    <col min="9732" max="9735" width="14.42578125" style="618" customWidth="1"/>
    <col min="9736" max="9984" width="11.42578125" style="618"/>
    <col min="9985" max="9985" width="8.42578125" style="618" customWidth="1"/>
    <col min="9986" max="9986" width="28.28515625" style="618" customWidth="1"/>
    <col min="9987" max="9987" width="7.7109375" style="618" customWidth="1"/>
    <col min="9988" max="9991" width="14.42578125" style="618" customWidth="1"/>
    <col min="9992" max="10240" width="11.42578125" style="618"/>
    <col min="10241" max="10241" width="8.42578125" style="618" customWidth="1"/>
    <col min="10242" max="10242" width="28.28515625" style="618" customWidth="1"/>
    <col min="10243" max="10243" width="7.7109375" style="618" customWidth="1"/>
    <col min="10244" max="10247" width="14.42578125" style="618" customWidth="1"/>
    <col min="10248" max="10496" width="11.42578125" style="618"/>
    <col min="10497" max="10497" width="8.42578125" style="618" customWidth="1"/>
    <col min="10498" max="10498" width="28.28515625" style="618" customWidth="1"/>
    <col min="10499" max="10499" width="7.7109375" style="618" customWidth="1"/>
    <col min="10500" max="10503" width="14.42578125" style="618" customWidth="1"/>
    <col min="10504" max="10752" width="11.42578125" style="618"/>
    <col min="10753" max="10753" width="8.42578125" style="618" customWidth="1"/>
    <col min="10754" max="10754" width="28.28515625" style="618" customWidth="1"/>
    <col min="10755" max="10755" width="7.7109375" style="618" customWidth="1"/>
    <col min="10756" max="10759" width="14.42578125" style="618" customWidth="1"/>
    <col min="10760" max="11008" width="11.42578125" style="618"/>
    <col min="11009" max="11009" width="8.42578125" style="618" customWidth="1"/>
    <col min="11010" max="11010" width="28.28515625" style="618" customWidth="1"/>
    <col min="11011" max="11011" width="7.7109375" style="618" customWidth="1"/>
    <col min="11012" max="11015" width="14.42578125" style="618" customWidth="1"/>
    <col min="11016" max="11264" width="11.42578125" style="618"/>
    <col min="11265" max="11265" width="8.42578125" style="618" customWidth="1"/>
    <col min="11266" max="11266" width="28.28515625" style="618" customWidth="1"/>
    <col min="11267" max="11267" width="7.7109375" style="618" customWidth="1"/>
    <col min="11268" max="11271" width="14.42578125" style="618" customWidth="1"/>
    <col min="11272" max="11520" width="11.42578125" style="618"/>
    <col min="11521" max="11521" width="8.42578125" style="618" customWidth="1"/>
    <col min="11522" max="11522" width="28.28515625" style="618" customWidth="1"/>
    <col min="11523" max="11523" width="7.7109375" style="618" customWidth="1"/>
    <col min="11524" max="11527" width="14.42578125" style="618" customWidth="1"/>
    <col min="11528" max="11776" width="11.42578125" style="618"/>
    <col min="11777" max="11777" width="8.42578125" style="618" customWidth="1"/>
    <col min="11778" max="11778" width="28.28515625" style="618" customWidth="1"/>
    <col min="11779" max="11779" width="7.7109375" style="618" customWidth="1"/>
    <col min="11780" max="11783" width="14.42578125" style="618" customWidth="1"/>
    <col min="11784" max="12032" width="11.42578125" style="618"/>
    <col min="12033" max="12033" width="8.42578125" style="618" customWidth="1"/>
    <col min="12034" max="12034" width="28.28515625" style="618" customWidth="1"/>
    <col min="12035" max="12035" width="7.7109375" style="618" customWidth="1"/>
    <col min="12036" max="12039" width="14.42578125" style="618" customWidth="1"/>
    <col min="12040" max="12288" width="11.42578125" style="618"/>
    <col min="12289" max="12289" width="8.42578125" style="618" customWidth="1"/>
    <col min="12290" max="12290" width="28.28515625" style="618" customWidth="1"/>
    <col min="12291" max="12291" width="7.7109375" style="618" customWidth="1"/>
    <col min="12292" max="12295" width="14.42578125" style="618" customWidth="1"/>
    <col min="12296" max="12544" width="11.42578125" style="618"/>
    <col min="12545" max="12545" width="8.42578125" style="618" customWidth="1"/>
    <col min="12546" max="12546" width="28.28515625" style="618" customWidth="1"/>
    <col min="12547" max="12547" width="7.7109375" style="618" customWidth="1"/>
    <col min="12548" max="12551" width="14.42578125" style="618" customWidth="1"/>
    <col min="12552" max="12800" width="11.42578125" style="618"/>
    <col min="12801" max="12801" width="8.42578125" style="618" customWidth="1"/>
    <col min="12802" max="12802" width="28.28515625" style="618" customWidth="1"/>
    <col min="12803" max="12803" width="7.7109375" style="618" customWidth="1"/>
    <col min="12804" max="12807" width="14.42578125" style="618" customWidth="1"/>
    <col min="12808" max="13056" width="11.42578125" style="618"/>
    <col min="13057" max="13057" width="8.42578125" style="618" customWidth="1"/>
    <col min="13058" max="13058" width="28.28515625" style="618" customWidth="1"/>
    <col min="13059" max="13059" width="7.7109375" style="618" customWidth="1"/>
    <col min="13060" max="13063" width="14.42578125" style="618" customWidth="1"/>
    <col min="13064" max="13312" width="11.42578125" style="618"/>
    <col min="13313" max="13313" width="8.42578125" style="618" customWidth="1"/>
    <col min="13314" max="13314" width="28.28515625" style="618" customWidth="1"/>
    <col min="13315" max="13315" width="7.7109375" style="618" customWidth="1"/>
    <col min="13316" max="13319" width="14.42578125" style="618" customWidth="1"/>
    <col min="13320" max="13568" width="11.42578125" style="618"/>
    <col min="13569" max="13569" width="8.42578125" style="618" customWidth="1"/>
    <col min="13570" max="13570" width="28.28515625" style="618" customWidth="1"/>
    <col min="13571" max="13571" width="7.7109375" style="618" customWidth="1"/>
    <col min="13572" max="13575" width="14.42578125" style="618" customWidth="1"/>
    <col min="13576" max="13824" width="11.42578125" style="618"/>
    <col min="13825" max="13825" width="8.42578125" style="618" customWidth="1"/>
    <col min="13826" max="13826" width="28.28515625" style="618" customWidth="1"/>
    <col min="13827" max="13827" width="7.7109375" style="618" customWidth="1"/>
    <col min="13828" max="13831" width="14.42578125" style="618" customWidth="1"/>
    <col min="13832" max="14080" width="11.42578125" style="618"/>
    <col min="14081" max="14081" width="8.42578125" style="618" customWidth="1"/>
    <col min="14082" max="14082" width="28.28515625" style="618" customWidth="1"/>
    <col min="14083" max="14083" width="7.7109375" style="618" customWidth="1"/>
    <col min="14084" max="14087" width="14.42578125" style="618" customWidth="1"/>
    <col min="14088" max="14336" width="11.42578125" style="618"/>
    <col min="14337" max="14337" width="8.42578125" style="618" customWidth="1"/>
    <col min="14338" max="14338" width="28.28515625" style="618" customWidth="1"/>
    <col min="14339" max="14339" width="7.7109375" style="618" customWidth="1"/>
    <col min="14340" max="14343" width="14.42578125" style="618" customWidth="1"/>
    <col min="14344" max="14592" width="11.42578125" style="618"/>
    <col min="14593" max="14593" width="8.42578125" style="618" customWidth="1"/>
    <col min="14594" max="14594" width="28.28515625" style="618" customWidth="1"/>
    <col min="14595" max="14595" width="7.7109375" style="618" customWidth="1"/>
    <col min="14596" max="14599" width="14.42578125" style="618" customWidth="1"/>
    <col min="14600" max="14848" width="11.42578125" style="618"/>
    <col min="14849" max="14849" width="8.42578125" style="618" customWidth="1"/>
    <col min="14850" max="14850" width="28.28515625" style="618" customWidth="1"/>
    <col min="14851" max="14851" width="7.7109375" style="618" customWidth="1"/>
    <col min="14852" max="14855" width="14.42578125" style="618" customWidth="1"/>
    <col min="14856" max="15104" width="11.42578125" style="618"/>
    <col min="15105" max="15105" width="8.42578125" style="618" customWidth="1"/>
    <col min="15106" max="15106" width="28.28515625" style="618" customWidth="1"/>
    <col min="15107" max="15107" width="7.7109375" style="618" customWidth="1"/>
    <col min="15108" max="15111" width="14.42578125" style="618" customWidth="1"/>
    <col min="15112" max="15360" width="11.42578125" style="618"/>
    <col min="15361" max="15361" width="8.42578125" style="618" customWidth="1"/>
    <col min="15362" max="15362" width="28.28515625" style="618" customWidth="1"/>
    <col min="15363" max="15363" width="7.7109375" style="618" customWidth="1"/>
    <col min="15364" max="15367" width="14.42578125" style="618" customWidth="1"/>
    <col min="15368" max="15616" width="11.42578125" style="618"/>
    <col min="15617" max="15617" width="8.42578125" style="618" customWidth="1"/>
    <col min="15618" max="15618" width="28.28515625" style="618" customWidth="1"/>
    <col min="15619" max="15619" width="7.7109375" style="618" customWidth="1"/>
    <col min="15620" max="15623" width="14.42578125" style="618" customWidth="1"/>
    <col min="15624" max="15872" width="11.42578125" style="618"/>
    <col min="15873" max="15873" width="8.42578125" style="618" customWidth="1"/>
    <col min="15874" max="15874" width="28.28515625" style="618" customWidth="1"/>
    <col min="15875" max="15875" width="7.7109375" style="618" customWidth="1"/>
    <col min="15876" max="15879" width="14.42578125" style="618" customWidth="1"/>
    <col min="15880" max="16128" width="11.42578125" style="618"/>
    <col min="16129" max="16129" width="8.42578125" style="618" customWidth="1"/>
    <col min="16130" max="16130" width="28.28515625" style="618" customWidth="1"/>
    <col min="16131" max="16131" width="7.7109375" style="618" customWidth="1"/>
    <col min="16132" max="16135" width="14.42578125" style="618" customWidth="1"/>
    <col min="16136" max="16384" width="11.42578125" style="618"/>
  </cols>
  <sheetData>
    <row r="2" spans="1:7" x14ac:dyDescent="0.2">
      <c r="A2" s="617" t="s">
        <v>2318</v>
      </c>
      <c r="C2" s="617" t="s">
        <v>2319</v>
      </c>
    </row>
    <row r="3" spans="1:7" x14ac:dyDescent="0.2">
      <c r="A3" s="617" t="s">
        <v>2320</v>
      </c>
      <c r="B3" s="617" t="s">
        <v>2321</v>
      </c>
      <c r="C3" s="617" t="s">
        <v>2322</v>
      </c>
      <c r="D3" s="617" t="s">
        <v>2323</v>
      </c>
      <c r="E3" s="617" t="s">
        <v>2324</v>
      </c>
      <c r="F3" s="617" t="s">
        <v>2325</v>
      </c>
      <c r="G3" s="617" t="s">
        <v>2326</v>
      </c>
    </row>
    <row r="4" spans="1:7" x14ac:dyDescent="0.2">
      <c r="A4" s="619" t="s">
        <v>2327</v>
      </c>
    </row>
    <row r="5" spans="1:7" x14ac:dyDescent="0.2">
      <c r="A5" s="620">
        <v>1112</v>
      </c>
      <c r="B5" s="619" t="s">
        <v>22</v>
      </c>
      <c r="C5" s="619" t="s">
        <v>2328</v>
      </c>
      <c r="D5" s="621">
        <v>203397.75</v>
      </c>
      <c r="E5" s="621">
        <v>185242.2</v>
      </c>
      <c r="F5" s="621">
        <v>199551.81</v>
      </c>
      <c r="G5" s="621">
        <v>189088.14</v>
      </c>
    </row>
    <row r="6" spans="1:7" x14ac:dyDescent="0.2">
      <c r="A6" s="620">
        <v>1115</v>
      </c>
      <c r="B6" s="619" t="s">
        <v>2363</v>
      </c>
      <c r="C6" s="619" t="s">
        <v>2328</v>
      </c>
      <c r="D6" s="621">
        <v>7.94</v>
      </c>
      <c r="E6" s="621">
        <v>0</v>
      </c>
      <c r="F6" s="621">
        <v>0</v>
      </c>
      <c r="G6" s="621">
        <v>7.94</v>
      </c>
    </row>
    <row r="7" spans="1:7" x14ac:dyDescent="0.2">
      <c r="A7" s="620">
        <v>1122</v>
      </c>
      <c r="B7" s="619" t="s">
        <v>2329</v>
      </c>
      <c r="C7" s="619" t="s">
        <v>2328</v>
      </c>
      <c r="D7" s="621">
        <v>33923.21</v>
      </c>
      <c r="E7" s="621">
        <v>0</v>
      </c>
      <c r="F7" s="621">
        <v>0</v>
      </c>
      <c r="G7" s="621">
        <v>33923.21</v>
      </c>
    </row>
    <row r="8" spans="1:7" x14ac:dyDescent="0.2">
      <c r="A8" s="620">
        <v>1123</v>
      </c>
      <c r="B8" s="619" t="s">
        <v>2330</v>
      </c>
      <c r="C8" s="619" t="s">
        <v>2328</v>
      </c>
      <c r="D8" s="621">
        <v>3784232.03</v>
      </c>
      <c r="E8" s="621">
        <v>1044.1099999999999</v>
      </c>
      <c r="F8" s="621">
        <v>134.16</v>
      </c>
      <c r="G8" s="621">
        <v>3785141.98</v>
      </c>
    </row>
    <row r="9" spans="1:7" x14ac:dyDescent="0.2">
      <c r="A9" s="620">
        <v>1131</v>
      </c>
      <c r="B9" s="619" t="s">
        <v>2364</v>
      </c>
      <c r="C9" s="619" t="s">
        <v>2328</v>
      </c>
      <c r="D9" s="621">
        <v>922979.8</v>
      </c>
      <c r="E9" s="621">
        <v>0</v>
      </c>
      <c r="F9" s="621">
        <v>0</v>
      </c>
      <c r="G9" s="621">
        <v>922979.8</v>
      </c>
    </row>
    <row r="10" spans="1:7" x14ac:dyDescent="0.2">
      <c r="A10" s="620">
        <v>1241</v>
      </c>
      <c r="B10" s="619" t="s">
        <v>2331</v>
      </c>
      <c r="C10" s="619" t="s">
        <v>2328</v>
      </c>
      <c r="D10" s="621">
        <v>74840.61</v>
      </c>
      <c r="E10" s="621">
        <v>0</v>
      </c>
      <c r="F10" s="621">
        <v>0</v>
      </c>
      <c r="G10" s="621">
        <v>74840.61</v>
      </c>
    </row>
    <row r="11" spans="1:7" x14ac:dyDescent="0.2">
      <c r="A11" s="620">
        <v>1244</v>
      </c>
      <c r="B11" s="619" t="s">
        <v>2333</v>
      </c>
      <c r="C11" s="619" t="s">
        <v>2328</v>
      </c>
      <c r="D11" s="621">
        <v>66174.17</v>
      </c>
      <c r="E11" s="621">
        <v>0</v>
      </c>
      <c r="F11" s="621">
        <v>0</v>
      </c>
      <c r="G11" s="621">
        <v>66174.17</v>
      </c>
    </row>
    <row r="12" spans="1:7" x14ac:dyDescent="0.2">
      <c r="A12" s="620">
        <v>1246</v>
      </c>
      <c r="B12" s="619" t="s">
        <v>2334</v>
      </c>
      <c r="C12" s="619" t="s">
        <v>2328</v>
      </c>
      <c r="D12" s="621">
        <v>113091.89</v>
      </c>
      <c r="E12" s="621">
        <v>0</v>
      </c>
      <c r="F12" s="621">
        <v>0</v>
      </c>
      <c r="G12" s="621">
        <v>113091.89</v>
      </c>
    </row>
    <row r="13" spans="1:7" x14ac:dyDescent="0.2">
      <c r="A13" s="620">
        <v>1263</v>
      </c>
      <c r="B13" s="619" t="s">
        <v>2365</v>
      </c>
      <c r="C13" s="619" t="s">
        <v>2328</v>
      </c>
      <c r="D13" s="621">
        <v>-151229.82</v>
      </c>
      <c r="E13" s="621">
        <v>0</v>
      </c>
      <c r="F13" s="621">
        <v>0</v>
      </c>
      <c r="G13" s="621">
        <v>-151229.82</v>
      </c>
    </row>
    <row r="14" spans="1:7" x14ac:dyDescent="0.2">
      <c r="A14" s="620">
        <v>2111</v>
      </c>
      <c r="B14" s="619" t="s">
        <v>2335</v>
      </c>
      <c r="C14" s="619" t="s">
        <v>2336</v>
      </c>
      <c r="D14" s="621">
        <v>2500</v>
      </c>
      <c r="E14" s="621">
        <v>48921.4</v>
      </c>
      <c r="F14" s="621">
        <v>48921.4</v>
      </c>
      <c r="G14" s="621">
        <v>2500</v>
      </c>
    </row>
    <row r="15" spans="1:7" x14ac:dyDescent="0.2">
      <c r="A15" s="620">
        <v>2112</v>
      </c>
      <c r="B15" s="619" t="s">
        <v>1511</v>
      </c>
      <c r="C15" s="619" t="s">
        <v>2336</v>
      </c>
      <c r="D15" s="621">
        <v>1891666.67</v>
      </c>
      <c r="E15" s="621">
        <v>0</v>
      </c>
      <c r="F15" s="621">
        <v>0</v>
      </c>
      <c r="G15" s="621">
        <v>1891666.67</v>
      </c>
    </row>
    <row r="16" spans="1:7" x14ac:dyDescent="0.2">
      <c r="A16" s="620">
        <v>2117</v>
      </c>
      <c r="B16" s="619" t="s">
        <v>2337</v>
      </c>
      <c r="C16" s="619" t="s">
        <v>2336</v>
      </c>
      <c r="D16" s="621">
        <v>515831.68</v>
      </c>
      <c r="E16" s="621">
        <v>0</v>
      </c>
      <c r="F16" s="621">
        <v>11301.28</v>
      </c>
      <c r="G16" s="621">
        <v>527132.96</v>
      </c>
    </row>
    <row r="17" spans="1:7" x14ac:dyDescent="0.2">
      <c r="A17" s="620">
        <v>2119</v>
      </c>
      <c r="B17" s="619" t="s">
        <v>2338</v>
      </c>
      <c r="C17" s="619" t="s">
        <v>2336</v>
      </c>
      <c r="D17" s="621">
        <v>4941852.03</v>
      </c>
      <c r="E17" s="621">
        <v>0</v>
      </c>
      <c r="F17" s="621">
        <v>0</v>
      </c>
      <c r="G17" s="621">
        <v>4941852.03</v>
      </c>
    </row>
    <row r="18" spans="1:7" x14ac:dyDescent="0.2">
      <c r="A18" s="620">
        <v>3110</v>
      </c>
      <c r="B18" s="619" t="s">
        <v>24</v>
      </c>
      <c r="C18" s="619" t="s">
        <v>2336</v>
      </c>
      <c r="D18" s="621">
        <v>133420</v>
      </c>
      <c r="E18" s="621">
        <v>0</v>
      </c>
      <c r="F18" s="621">
        <v>0</v>
      </c>
      <c r="G18" s="621">
        <v>133420</v>
      </c>
    </row>
    <row r="19" spans="1:7" x14ac:dyDescent="0.2">
      <c r="A19" s="620">
        <v>3220</v>
      </c>
      <c r="B19" s="619" t="s">
        <v>2340</v>
      </c>
      <c r="C19" s="619" t="s">
        <v>2336</v>
      </c>
      <c r="D19" s="621">
        <v>-2576943.7599999998</v>
      </c>
      <c r="E19" s="621">
        <v>0</v>
      </c>
      <c r="F19" s="621">
        <v>0</v>
      </c>
      <c r="G19" s="621">
        <v>-2576943.7599999998</v>
      </c>
    </row>
    <row r="20" spans="1:7" x14ac:dyDescent="0.2">
      <c r="A20" s="620">
        <v>4173</v>
      </c>
      <c r="B20" s="619" t="s">
        <v>2366</v>
      </c>
      <c r="C20" s="619" t="s">
        <v>2336</v>
      </c>
      <c r="D20" s="621">
        <v>2848737.26</v>
      </c>
      <c r="E20" s="621">
        <v>0</v>
      </c>
      <c r="F20" s="621">
        <v>0</v>
      </c>
      <c r="G20" s="621">
        <v>2848737.26</v>
      </c>
    </row>
    <row r="21" spans="1:7" x14ac:dyDescent="0.2">
      <c r="A21" s="620">
        <v>4221</v>
      </c>
      <c r="B21" s="619" t="s">
        <v>2341</v>
      </c>
      <c r="C21" s="619" t="s">
        <v>2336</v>
      </c>
      <c r="D21" s="621">
        <v>2591295.7599999998</v>
      </c>
      <c r="E21" s="621">
        <v>0</v>
      </c>
      <c r="F21" s="621">
        <v>185242.2</v>
      </c>
      <c r="G21" s="621">
        <v>2776537.96</v>
      </c>
    </row>
    <row r="22" spans="1:7" x14ac:dyDescent="0.2">
      <c r="A22" s="620">
        <v>5111</v>
      </c>
      <c r="B22" s="619" t="s">
        <v>1512</v>
      </c>
      <c r="C22" s="619" t="s">
        <v>2328</v>
      </c>
      <c r="D22" s="621">
        <v>164334.9</v>
      </c>
      <c r="E22" s="621">
        <v>56222.68</v>
      </c>
      <c r="F22" s="621">
        <v>0</v>
      </c>
      <c r="G22" s="621">
        <v>220557.58</v>
      </c>
    </row>
    <row r="23" spans="1:7" x14ac:dyDescent="0.2">
      <c r="A23" s="620">
        <v>5112</v>
      </c>
      <c r="B23" s="619" t="s">
        <v>1512</v>
      </c>
      <c r="C23" s="619" t="s">
        <v>2328</v>
      </c>
      <c r="D23" s="621">
        <v>465398.61</v>
      </c>
      <c r="E23" s="621">
        <v>0</v>
      </c>
      <c r="F23" s="621">
        <v>0</v>
      </c>
      <c r="G23" s="621">
        <v>465398.61</v>
      </c>
    </row>
    <row r="24" spans="1:7" x14ac:dyDescent="0.2">
      <c r="A24" s="620">
        <v>5121</v>
      </c>
      <c r="B24" s="619" t="s">
        <v>1513</v>
      </c>
      <c r="C24" s="619" t="s">
        <v>2328</v>
      </c>
      <c r="D24" s="621">
        <v>10812.33</v>
      </c>
      <c r="E24" s="621">
        <v>0</v>
      </c>
      <c r="F24" s="621">
        <v>0</v>
      </c>
      <c r="G24" s="621">
        <v>10812.33</v>
      </c>
    </row>
    <row r="25" spans="1:7" x14ac:dyDescent="0.2">
      <c r="A25" s="620">
        <v>5122</v>
      </c>
      <c r="B25" s="619" t="s">
        <v>1514</v>
      </c>
      <c r="C25" s="619" t="s">
        <v>2328</v>
      </c>
      <c r="D25" s="621">
        <v>193096</v>
      </c>
      <c r="E25" s="621">
        <v>185.6</v>
      </c>
      <c r="F25" s="621">
        <v>0</v>
      </c>
      <c r="G25" s="621">
        <v>193281.6</v>
      </c>
    </row>
    <row r="26" spans="1:7" x14ac:dyDescent="0.2">
      <c r="A26" s="620">
        <v>5124</v>
      </c>
      <c r="B26" s="619" t="s">
        <v>2392</v>
      </c>
      <c r="C26" s="619" t="s">
        <v>2328</v>
      </c>
      <c r="D26" s="621">
        <v>0</v>
      </c>
      <c r="E26" s="621">
        <v>2168.89</v>
      </c>
      <c r="F26" s="621">
        <v>0</v>
      </c>
      <c r="G26" s="621">
        <v>2168.89</v>
      </c>
    </row>
    <row r="27" spans="1:7" x14ac:dyDescent="0.2">
      <c r="A27" s="620">
        <v>5126</v>
      </c>
      <c r="B27" s="619" t="s">
        <v>2346</v>
      </c>
      <c r="C27" s="619" t="s">
        <v>2328</v>
      </c>
      <c r="D27" s="621">
        <v>50850</v>
      </c>
      <c r="E27" s="621">
        <v>4200</v>
      </c>
      <c r="F27" s="621">
        <v>0</v>
      </c>
      <c r="G27" s="621">
        <v>55050</v>
      </c>
    </row>
    <row r="28" spans="1:7" x14ac:dyDescent="0.2">
      <c r="A28" s="620">
        <v>5127</v>
      </c>
      <c r="B28" s="619" t="s">
        <v>2347</v>
      </c>
      <c r="C28" s="619" t="s">
        <v>2328</v>
      </c>
      <c r="D28" s="621">
        <v>5800</v>
      </c>
      <c r="E28" s="621">
        <v>0</v>
      </c>
      <c r="F28" s="621">
        <v>0</v>
      </c>
      <c r="G28" s="621">
        <v>5800</v>
      </c>
    </row>
    <row r="29" spans="1:7" x14ac:dyDescent="0.2">
      <c r="A29" s="620">
        <v>5129</v>
      </c>
      <c r="B29" s="619" t="s">
        <v>2367</v>
      </c>
      <c r="C29" s="619" t="s">
        <v>2328</v>
      </c>
      <c r="D29" s="621">
        <v>9105.9500000000007</v>
      </c>
      <c r="E29" s="621">
        <v>0</v>
      </c>
      <c r="F29" s="621">
        <v>0</v>
      </c>
      <c r="G29" s="621">
        <v>9105.9500000000007</v>
      </c>
    </row>
    <row r="30" spans="1:7" x14ac:dyDescent="0.2">
      <c r="A30" s="620">
        <v>5131</v>
      </c>
      <c r="B30" s="619" t="s">
        <v>1526</v>
      </c>
      <c r="C30" s="619" t="s">
        <v>2328</v>
      </c>
      <c r="D30" s="621">
        <v>4884.3599999999997</v>
      </c>
      <c r="E30" s="621">
        <v>0</v>
      </c>
      <c r="F30" s="621">
        <v>0</v>
      </c>
      <c r="G30" s="621">
        <v>4884.3599999999997</v>
      </c>
    </row>
    <row r="31" spans="1:7" x14ac:dyDescent="0.2">
      <c r="A31" s="620">
        <v>5132</v>
      </c>
      <c r="B31" s="619" t="s">
        <v>2368</v>
      </c>
      <c r="C31" s="619" t="s">
        <v>2328</v>
      </c>
      <c r="D31" s="621">
        <v>112825.56</v>
      </c>
      <c r="E31" s="621">
        <v>0</v>
      </c>
      <c r="F31" s="621">
        <v>0</v>
      </c>
      <c r="G31" s="621">
        <v>112825.56</v>
      </c>
    </row>
    <row r="32" spans="1:7" x14ac:dyDescent="0.2">
      <c r="A32" s="620">
        <v>5133</v>
      </c>
      <c r="B32" s="619" t="s">
        <v>2348</v>
      </c>
      <c r="C32" s="619" t="s">
        <v>2328</v>
      </c>
      <c r="D32" s="621">
        <v>34580.120000000003</v>
      </c>
      <c r="E32" s="621">
        <v>46980</v>
      </c>
      <c r="F32" s="621">
        <v>0</v>
      </c>
      <c r="G32" s="621">
        <v>81560.12</v>
      </c>
    </row>
    <row r="33" spans="1:7" x14ac:dyDescent="0.2">
      <c r="A33" s="620">
        <v>5134</v>
      </c>
      <c r="B33" s="619" t="s">
        <v>2349</v>
      </c>
      <c r="C33" s="619" t="s">
        <v>2328</v>
      </c>
      <c r="D33" s="621">
        <v>10770.84</v>
      </c>
      <c r="E33" s="621">
        <v>330.6</v>
      </c>
      <c r="F33" s="621">
        <v>0</v>
      </c>
      <c r="G33" s="621">
        <v>11101.44</v>
      </c>
    </row>
    <row r="34" spans="1:7" x14ac:dyDescent="0.2">
      <c r="A34" s="620">
        <v>5135</v>
      </c>
      <c r="B34" s="619" t="s">
        <v>2317</v>
      </c>
      <c r="C34" s="619" t="s">
        <v>2328</v>
      </c>
      <c r="D34" s="621">
        <v>127453.58</v>
      </c>
      <c r="E34" s="621">
        <v>2610.77</v>
      </c>
      <c r="F34" s="621">
        <v>0</v>
      </c>
      <c r="G34" s="621">
        <v>130064.35</v>
      </c>
    </row>
    <row r="35" spans="1:7" x14ac:dyDescent="0.2">
      <c r="A35" s="620">
        <v>5136</v>
      </c>
      <c r="B35" s="619" t="s">
        <v>2350</v>
      </c>
      <c r="C35" s="619" t="s">
        <v>2328</v>
      </c>
      <c r="D35" s="621">
        <v>59999.99</v>
      </c>
      <c r="E35" s="621">
        <v>0</v>
      </c>
      <c r="F35" s="621">
        <v>0</v>
      </c>
      <c r="G35" s="621">
        <v>59999.99</v>
      </c>
    </row>
    <row r="36" spans="1:7" x14ac:dyDescent="0.2">
      <c r="A36" s="620">
        <v>5137</v>
      </c>
      <c r="B36" s="619" t="s">
        <v>2369</v>
      </c>
      <c r="C36" s="619" t="s">
        <v>2328</v>
      </c>
      <c r="D36" s="621">
        <v>2129</v>
      </c>
      <c r="E36" s="621">
        <v>0</v>
      </c>
      <c r="F36" s="621">
        <v>0</v>
      </c>
      <c r="G36" s="621">
        <v>2129</v>
      </c>
    </row>
    <row r="37" spans="1:7" x14ac:dyDescent="0.2">
      <c r="A37" s="620">
        <v>5138</v>
      </c>
      <c r="B37" s="619" t="s">
        <v>1515</v>
      </c>
      <c r="C37" s="619" t="s">
        <v>2328</v>
      </c>
      <c r="D37" s="621">
        <v>4043267.82</v>
      </c>
      <c r="E37" s="621">
        <v>97244.6</v>
      </c>
      <c r="F37" s="621">
        <v>0</v>
      </c>
      <c r="G37" s="621">
        <v>4140512.42</v>
      </c>
    </row>
    <row r="38" spans="1:7" x14ac:dyDescent="0.2">
      <c r="A38" s="620">
        <v>5139</v>
      </c>
      <c r="B38" s="619" t="s">
        <v>1718</v>
      </c>
      <c r="C38" s="619" t="s">
        <v>2328</v>
      </c>
      <c r="D38" s="621">
        <v>5633</v>
      </c>
      <c r="E38" s="621">
        <v>0</v>
      </c>
      <c r="F38" s="621">
        <v>0</v>
      </c>
      <c r="G38" s="621">
        <v>5633</v>
      </c>
    </row>
    <row r="39" spans="1:7" x14ac:dyDescent="0.2">
      <c r="A39" s="620">
        <v>8110</v>
      </c>
      <c r="B39" s="619" t="s">
        <v>1516</v>
      </c>
      <c r="C39" s="619" t="s">
        <v>2328</v>
      </c>
      <c r="D39" s="621">
        <v>4451153</v>
      </c>
      <c r="E39" s="621">
        <v>266633.25</v>
      </c>
      <c r="F39" s="621">
        <v>0</v>
      </c>
      <c r="G39" s="621">
        <v>4717786.25</v>
      </c>
    </row>
    <row r="40" spans="1:7" x14ac:dyDescent="0.2">
      <c r="A40" s="620">
        <v>8120</v>
      </c>
      <c r="B40" s="619" t="s">
        <v>1517</v>
      </c>
      <c r="C40" s="619" t="s">
        <v>2336</v>
      </c>
      <c r="D40" s="621">
        <v>-988880.02</v>
      </c>
      <c r="E40" s="621">
        <v>185242.2</v>
      </c>
      <c r="F40" s="621">
        <v>266633.25</v>
      </c>
      <c r="G40" s="621">
        <v>-907488.97</v>
      </c>
    </row>
    <row r="41" spans="1:7" x14ac:dyDescent="0.2">
      <c r="A41" s="620">
        <v>8140</v>
      </c>
      <c r="B41" s="619" t="s">
        <v>1518</v>
      </c>
      <c r="C41" s="619" t="s">
        <v>2336</v>
      </c>
      <c r="D41" s="621">
        <v>0</v>
      </c>
      <c r="E41" s="621">
        <v>185242.2</v>
      </c>
      <c r="F41" s="621">
        <v>185242.2</v>
      </c>
      <c r="G41" s="621">
        <v>0</v>
      </c>
    </row>
    <row r="42" spans="1:7" x14ac:dyDescent="0.2">
      <c r="A42" s="620">
        <v>8150</v>
      </c>
      <c r="B42" s="619" t="s">
        <v>1519</v>
      </c>
      <c r="C42" s="619" t="s">
        <v>2336</v>
      </c>
      <c r="D42" s="621">
        <v>5440033.0199999996</v>
      </c>
      <c r="E42" s="621">
        <v>0</v>
      </c>
      <c r="F42" s="621">
        <v>185242.2</v>
      </c>
      <c r="G42" s="621">
        <v>5625275.2199999997</v>
      </c>
    </row>
    <row r="43" spans="1:7" x14ac:dyDescent="0.2">
      <c r="A43" s="620">
        <v>8210</v>
      </c>
      <c r="B43" s="619" t="s">
        <v>1520</v>
      </c>
      <c r="C43" s="619" t="s">
        <v>2336</v>
      </c>
      <c r="D43" s="621">
        <v>5494912</v>
      </c>
      <c r="E43" s="621">
        <v>0</v>
      </c>
      <c r="F43" s="621">
        <v>126934</v>
      </c>
      <c r="G43" s="621">
        <v>5621846</v>
      </c>
    </row>
    <row r="44" spans="1:7" x14ac:dyDescent="0.2">
      <c r="A44" s="619">
        <v>8220</v>
      </c>
      <c r="B44" s="621" t="s">
        <v>1521</v>
      </c>
      <c r="C44" s="621" t="s">
        <v>2328</v>
      </c>
      <c r="D44" s="621">
        <v>185100.48</v>
      </c>
      <c r="E44" s="621">
        <v>126934</v>
      </c>
      <c r="F44" s="618">
        <v>209943.14</v>
      </c>
      <c r="G44" s="618">
        <v>102091.34</v>
      </c>
    </row>
    <row r="45" spans="1:7" x14ac:dyDescent="0.2">
      <c r="A45" s="621">
        <v>8240</v>
      </c>
      <c r="B45" s="619" t="s">
        <v>1522</v>
      </c>
      <c r="C45" s="619" t="s">
        <v>2328</v>
      </c>
      <c r="D45" s="621">
        <v>0</v>
      </c>
      <c r="E45" s="618">
        <v>209943.14</v>
      </c>
      <c r="F45" s="618">
        <v>209943.14</v>
      </c>
      <c r="G45" s="618">
        <v>0</v>
      </c>
    </row>
    <row r="46" spans="1:7" x14ac:dyDescent="0.2">
      <c r="A46" s="618">
        <v>8250</v>
      </c>
      <c r="B46" s="618" t="s">
        <v>1523</v>
      </c>
      <c r="C46" s="618" t="s">
        <v>2328</v>
      </c>
      <c r="D46" s="618">
        <v>0</v>
      </c>
      <c r="E46" s="618">
        <v>209943.14</v>
      </c>
      <c r="F46" s="618">
        <v>209943.14</v>
      </c>
      <c r="G46" s="618">
        <v>0</v>
      </c>
    </row>
    <row r="47" spans="1:7" x14ac:dyDescent="0.2">
      <c r="A47" s="618">
        <v>8260</v>
      </c>
      <c r="B47" s="618" t="s">
        <v>1524</v>
      </c>
      <c r="C47" s="618" t="s">
        <v>2328</v>
      </c>
      <c r="D47" s="618">
        <v>0</v>
      </c>
      <c r="E47" s="618">
        <v>209943.14</v>
      </c>
      <c r="F47" s="618">
        <v>209943.14</v>
      </c>
      <c r="G47" s="618">
        <v>0</v>
      </c>
    </row>
    <row r="48" spans="1:7" x14ac:dyDescent="0.2">
      <c r="A48" s="618">
        <v>8270</v>
      </c>
      <c r="B48" s="618" t="s">
        <v>1525</v>
      </c>
      <c r="C48" s="618" t="s">
        <v>2328</v>
      </c>
      <c r="D48" s="618">
        <v>5309811.5199999996</v>
      </c>
      <c r="E48" s="618">
        <v>209943.14</v>
      </c>
      <c r="F48" s="618">
        <v>0</v>
      </c>
      <c r="G48" s="618">
        <v>5519754.6600000001</v>
      </c>
    </row>
  </sheetData>
  <pageMargins left="1.5" right="1.5" top="1.5" bottom="1.5" header="0.5" footer="0.5"/>
  <headerFooter>
    <oddFooter>SuperCONTABILIDAD 2018   12/05/19 22:48   ref:8213630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topLeftCell="A21" workbookViewId="0">
      <selection activeCell="A5" sqref="A5:G48"/>
    </sheetView>
  </sheetViews>
  <sheetFormatPr baseColWidth="10" defaultRowHeight="11.25" x14ac:dyDescent="0.2"/>
  <cols>
    <col min="1" max="1" width="8.42578125" style="618" customWidth="1"/>
    <col min="2" max="2" width="28.28515625" style="618" customWidth="1"/>
    <col min="3" max="3" width="7.7109375" style="618" customWidth="1"/>
    <col min="4" max="7" width="14.42578125" style="618" customWidth="1"/>
    <col min="8" max="252" width="11.42578125" style="618"/>
    <col min="253" max="253" width="8.42578125" style="618" customWidth="1"/>
    <col min="254" max="254" width="28.28515625" style="618" customWidth="1"/>
    <col min="255" max="255" width="7.7109375" style="618" customWidth="1"/>
    <col min="256" max="259" width="14.42578125" style="618" customWidth="1"/>
    <col min="260" max="508" width="11.42578125" style="618"/>
    <col min="509" max="509" width="8.42578125" style="618" customWidth="1"/>
    <col min="510" max="510" width="28.28515625" style="618" customWidth="1"/>
    <col min="511" max="511" width="7.7109375" style="618" customWidth="1"/>
    <col min="512" max="515" width="14.42578125" style="618" customWidth="1"/>
    <col min="516" max="764" width="11.42578125" style="618"/>
    <col min="765" max="765" width="8.42578125" style="618" customWidth="1"/>
    <col min="766" max="766" width="28.28515625" style="618" customWidth="1"/>
    <col min="767" max="767" width="7.7109375" style="618" customWidth="1"/>
    <col min="768" max="771" width="14.42578125" style="618" customWidth="1"/>
    <col min="772" max="1020" width="11.42578125" style="618"/>
    <col min="1021" max="1021" width="8.42578125" style="618" customWidth="1"/>
    <col min="1022" max="1022" width="28.28515625" style="618" customWidth="1"/>
    <col min="1023" max="1023" width="7.7109375" style="618" customWidth="1"/>
    <col min="1024" max="1027" width="14.42578125" style="618" customWidth="1"/>
    <col min="1028" max="1276" width="11.42578125" style="618"/>
    <col min="1277" max="1277" width="8.42578125" style="618" customWidth="1"/>
    <col min="1278" max="1278" width="28.28515625" style="618" customWidth="1"/>
    <col min="1279" max="1279" width="7.7109375" style="618" customWidth="1"/>
    <col min="1280" max="1283" width="14.42578125" style="618" customWidth="1"/>
    <col min="1284" max="1532" width="11.42578125" style="618"/>
    <col min="1533" max="1533" width="8.42578125" style="618" customWidth="1"/>
    <col min="1534" max="1534" width="28.28515625" style="618" customWidth="1"/>
    <col min="1535" max="1535" width="7.7109375" style="618" customWidth="1"/>
    <col min="1536" max="1539" width="14.42578125" style="618" customWidth="1"/>
    <col min="1540" max="1788" width="11.42578125" style="618"/>
    <col min="1789" max="1789" width="8.42578125" style="618" customWidth="1"/>
    <col min="1790" max="1790" width="28.28515625" style="618" customWidth="1"/>
    <col min="1791" max="1791" width="7.7109375" style="618" customWidth="1"/>
    <col min="1792" max="1795" width="14.42578125" style="618" customWidth="1"/>
    <col min="1796" max="2044" width="11.42578125" style="618"/>
    <col min="2045" max="2045" width="8.42578125" style="618" customWidth="1"/>
    <col min="2046" max="2046" width="28.28515625" style="618" customWidth="1"/>
    <col min="2047" max="2047" width="7.7109375" style="618" customWidth="1"/>
    <col min="2048" max="2051" width="14.42578125" style="618" customWidth="1"/>
    <col min="2052" max="2300" width="11.42578125" style="618"/>
    <col min="2301" max="2301" width="8.42578125" style="618" customWidth="1"/>
    <col min="2302" max="2302" width="28.28515625" style="618" customWidth="1"/>
    <col min="2303" max="2303" width="7.7109375" style="618" customWidth="1"/>
    <col min="2304" max="2307" width="14.42578125" style="618" customWidth="1"/>
    <col min="2308" max="2556" width="11.42578125" style="618"/>
    <col min="2557" max="2557" width="8.42578125" style="618" customWidth="1"/>
    <col min="2558" max="2558" width="28.28515625" style="618" customWidth="1"/>
    <col min="2559" max="2559" width="7.7109375" style="618" customWidth="1"/>
    <col min="2560" max="2563" width="14.42578125" style="618" customWidth="1"/>
    <col min="2564" max="2812" width="11.42578125" style="618"/>
    <col min="2813" max="2813" width="8.42578125" style="618" customWidth="1"/>
    <col min="2814" max="2814" width="28.28515625" style="618" customWidth="1"/>
    <col min="2815" max="2815" width="7.7109375" style="618" customWidth="1"/>
    <col min="2816" max="2819" width="14.42578125" style="618" customWidth="1"/>
    <col min="2820" max="3068" width="11.42578125" style="618"/>
    <col min="3069" max="3069" width="8.42578125" style="618" customWidth="1"/>
    <col min="3070" max="3070" width="28.28515625" style="618" customWidth="1"/>
    <col min="3071" max="3071" width="7.7109375" style="618" customWidth="1"/>
    <col min="3072" max="3075" width="14.42578125" style="618" customWidth="1"/>
    <col min="3076" max="3324" width="11.42578125" style="618"/>
    <col min="3325" max="3325" width="8.42578125" style="618" customWidth="1"/>
    <col min="3326" max="3326" width="28.28515625" style="618" customWidth="1"/>
    <col min="3327" max="3327" width="7.7109375" style="618" customWidth="1"/>
    <col min="3328" max="3331" width="14.42578125" style="618" customWidth="1"/>
    <col min="3332" max="3580" width="11.42578125" style="618"/>
    <col min="3581" max="3581" width="8.42578125" style="618" customWidth="1"/>
    <col min="3582" max="3582" width="28.28515625" style="618" customWidth="1"/>
    <col min="3583" max="3583" width="7.7109375" style="618" customWidth="1"/>
    <col min="3584" max="3587" width="14.42578125" style="618" customWidth="1"/>
    <col min="3588" max="3836" width="11.42578125" style="618"/>
    <col min="3837" max="3837" width="8.42578125" style="618" customWidth="1"/>
    <col min="3838" max="3838" width="28.28515625" style="618" customWidth="1"/>
    <col min="3839" max="3839" width="7.7109375" style="618" customWidth="1"/>
    <col min="3840" max="3843" width="14.42578125" style="618" customWidth="1"/>
    <col min="3844" max="4092" width="11.42578125" style="618"/>
    <col min="4093" max="4093" width="8.42578125" style="618" customWidth="1"/>
    <col min="4094" max="4094" width="28.28515625" style="618" customWidth="1"/>
    <col min="4095" max="4095" width="7.7109375" style="618" customWidth="1"/>
    <col min="4096" max="4099" width="14.42578125" style="618" customWidth="1"/>
    <col min="4100" max="4348" width="11.42578125" style="618"/>
    <col min="4349" max="4349" width="8.42578125" style="618" customWidth="1"/>
    <col min="4350" max="4350" width="28.28515625" style="618" customWidth="1"/>
    <col min="4351" max="4351" width="7.7109375" style="618" customWidth="1"/>
    <col min="4352" max="4355" width="14.42578125" style="618" customWidth="1"/>
    <col min="4356" max="4604" width="11.42578125" style="618"/>
    <col min="4605" max="4605" width="8.42578125" style="618" customWidth="1"/>
    <col min="4606" max="4606" width="28.28515625" style="618" customWidth="1"/>
    <col min="4607" max="4607" width="7.7109375" style="618" customWidth="1"/>
    <col min="4608" max="4611" width="14.42578125" style="618" customWidth="1"/>
    <col min="4612" max="4860" width="11.42578125" style="618"/>
    <col min="4861" max="4861" width="8.42578125" style="618" customWidth="1"/>
    <col min="4862" max="4862" width="28.28515625" style="618" customWidth="1"/>
    <col min="4863" max="4863" width="7.7109375" style="618" customWidth="1"/>
    <col min="4864" max="4867" width="14.42578125" style="618" customWidth="1"/>
    <col min="4868" max="5116" width="11.42578125" style="618"/>
    <col min="5117" max="5117" width="8.42578125" style="618" customWidth="1"/>
    <col min="5118" max="5118" width="28.28515625" style="618" customWidth="1"/>
    <col min="5119" max="5119" width="7.7109375" style="618" customWidth="1"/>
    <col min="5120" max="5123" width="14.42578125" style="618" customWidth="1"/>
    <col min="5124" max="5372" width="11.42578125" style="618"/>
    <col min="5373" max="5373" width="8.42578125" style="618" customWidth="1"/>
    <col min="5374" max="5374" width="28.28515625" style="618" customWidth="1"/>
    <col min="5375" max="5375" width="7.7109375" style="618" customWidth="1"/>
    <col min="5376" max="5379" width="14.42578125" style="618" customWidth="1"/>
    <col min="5380" max="5628" width="11.42578125" style="618"/>
    <col min="5629" max="5629" width="8.42578125" style="618" customWidth="1"/>
    <col min="5630" max="5630" width="28.28515625" style="618" customWidth="1"/>
    <col min="5631" max="5631" width="7.7109375" style="618" customWidth="1"/>
    <col min="5632" max="5635" width="14.42578125" style="618" customWidth="1"/>
    <col min="5636" max="5884" width="11.42578125" style="618"/>
    <col min="5885" max="5885" width="8.42578125" style="618" customWidth="1"/>
    <col min="5886" max="5886" width="28.28515625" style="618" customWidth="1"/>
    <col min="5887" max="5887" width="7.7109375" style="618" customWidth="1"/>
    <col min="5888" max="5891" width="14.42578125" style="618" customWidth="1"/>
    <col min="5892" max="6140" width="11.42578125" style="618"/>
    <col min="6141" max="6141" width="8.42578125" style="618" customWidth="1"/>
    <col min="6142" max="6142" width="28.28515625" style="618" customWidth="1"/>
    <col min="6143" max="6143" width="7.7109375" style="618" customWidth="1"/>
    <col min="6144" max="6147" width="14.42578125" style="618" customWidth="1"/>
    <col min="6148" max="6396" width="11.42578125" style="618"/>
    <col min="6397" max="6397" width="8.42578125" style="618" customWidth="1"/>
    <col min="6398" max="6398" width="28.28515625" style="618" customWidth="1"/>
    <col min="6399" max="6399" width="7.7109375" style="618" customWidth="1"/>
    <col min="6400" max="6403" width="14.42578125" style="618" customWidth="1"/>
    <col min="6404" max="6652" width="11.42578125" style="618"/>
    <col min="6653" max="6653" width="8.42578125" style="618" customWidth="1"/>
    <col min="6654" max="6654" width="28.28515625" style="618" customWidth="1"/>
    <col min="6655" max="6655" width="7.7109375" style="618" customWidth="1"/>
    <col min="6656" max="6659" width="14.42578125" style="618" customWidth="1"/>
    <col min="6660" max="6908" width="11.42578125" style="618"/>
    <col min="6909" max="6909" width="8.42578125" style="618" customWidth="1"/>
    <col min="6910" max="6910" width="28.28515625" style="618" customWidth="1"/>
    <col min="6911" max="6911" width="7.7109375" style="618" customWidth="1"/>
    <col min="6912" max="6915" width="14.42578125" style="618" customWidth="1"/>
    <col min="6916" max="7164" width="11.42578125" style="618"/>
    <col min="7165" max="7165" width="8.42578125" style="618" customWidth="1"/>
    <col min="7166" max="7166" width="28.28515625" style="618" customWidth="1"/>
    <col min="7167" max="7167" width="7.7109375" style="618" customWidth="1"/>
    <col min="7168" max="7171" width="14.42578125" style="618" customWidth="1"/>
    <col min="7172" max="7420" width="11.42578125" style="618"/>
    <col min="7421" max="7421" width="8.42578125" style="618" customWidth="1"/>
    <col min="7422" max="7422" width="28.28515625" style="618" customWidth="1"/>
    <col min="7423" max="7423" width="7.7109375" style="618" customWidth="1"/>
    <col min="7424" max="7427" width="14.42578125" style="618" customWidth="1"/>
    <col min="7428" max="7676" width="11.42578125" style="618"/>
    <col min="7677" max="7677" width="8.42578125" style="618" customWidth="1"/>
    <col min="7678" max="7678" width="28.28515625" style="618" customWidth="1"/>
    <col min="7679" max="7679" width="7.7109375" style="618" customWidth="1"/>
    <col min="7680" max="7683" width="14.42578125" style="618" customWidth="1"/>
    <col min="7684" max="7932" width="11.42578125" style="618"/>
    <col min="7933" max="7933" width="8.42578125" style="618" customWidth="1"/>
    <col min="7934" max="7934" width="28.28515625" style="618" customWidth="1"/>
    <col min="7935" max="7935" width="7.7109375" style="618" customWidth="1"/>
    <col min="7936" max="7939" width="14.42578125" style="618" customWidth="1"/>
    <col min="7940" max="8188" width="11.42578125" style="618"/>
    <col min="8189" max="8189" width="8.42578125" style="618" customWidth="1"/>
    <col min="8190" max="8190" width="28.28515625" style="618" customWidth="1"/>
    <col min="8191" max="8191" width="7.7109375" style="618" customWidth="1"/>
    <col min="8192" max="8195" width="14.42578125" style="618" customWidth="1"/>
    <col min="8196" max="8444" width="11.42578125" style="618"/>
    <col min="8445" max="8445" width="8.42578125" style="618" customWidth="1"/>
    <col min="8446" max="8446" width="28.28515625" style="618" customWidth="1"/>
    <col min="8447" max="8447" width="7.7109375" style="618" customWidth="1"/>
    <col min="8448" max="8451" width="14.42578125" style="618" customWidth="1"/>
    <col min="8452" max="8700" width="11.42578125" style="618"/>
    <col min="8701" max="8701" width="8.42578125" style="618" customWidth="1"/>
    <col min="8702" max="8702" width="28.28515625" style="618" customWidth="1"/>
    <col min="8703" max="8703" width="7.7109375" style="618" customWidth="1"/>
    <col min="8704" max="8707" width="14.42578125" style="618" customWidth="1"/>
    <col min="8708" max="8956" width="11.42578125" style="618"/>
    <col min="8957" max="8957" width="8.42578125" style="618" customWidth="1"/>
    <col min="8958" max="8958" width="28.28515625" style="618" customWidth="1"/>
    <col min="8959" max="8959" width="7.7109375" style="618" customWidth="1"/>
    <col min="8960" max="8963" width="14.42578125" style="618" customWidth="1"/>
    <col min="8964" max="9212" width="11.42578125" style="618"/>
    <col min="9213" max="9213" width="8.42578125" style="618" customWidth="1"/>
    <col min="9214" max="9214" width="28.28515625" style="618" customWidth="1"/>
    <col min="9215" max="9215" width="7.7109375" style="618" customWidth="1"/>
    <col min="9216" max="9219" width="14.42578125" style="618" customWidth="1"/>
    <col min="9220" max="9468" width="11.42578125" style="618"/>
    <col min="9469" max="9469" width="8.42578125" style="618" customWidth="1"/>
    <col min="9470" max="9470" width="28.28515625" style="618" customWidth="1"/>
    <col min="9471" max="9471" width="7.7109375" style="618" customWidth="1"/>
    <col min="9472" max="9475" width="14.42578125" style="618" customWidth="1"/>
    <col min="9476" max="9724" width="11.42578125" style="618"/>
    <col min="9725" max="9725" width="8.42578125" style="618" customWidth="1"/>
    <col min="9726" max="9726" width="28.28515625" style="618" customWidth="1"/>
    <col min="9727" max="9727" width="7.7109375" style="618" customWidth="1"/>
    <col min="9728" max="9731" width="14.42578125" style="618" customWidth="1"/>
    <col min="9732" max="9980" width="11.42578125" style="618"/>
    <col min="9981" max="9981" width="8.42578125" style="618" customWidth="1"/>
    <col min="9982" max="9982" width="28.28515625" style="618" customWidth="1"/>
    <col min="9983" max="9983" width="7.7109375" style="618" customWidth="1"/>
    <col min="9984" max="9987" width="14.42578125" style="618" customWidth="1"/>
    <col min="9988" max="10236" width="11.42578125" style="618"/>
    <col min="10237" max="10237" width="8.42578125" style="618" customWidth="1"/>
    <col min="10238" max="10238" width="28.28515625" style="618" customWidth="1"/>
    <col min="10239" max="10239" width="7.7109375" style="618" customWidth="1"/>
    <col min="10240" max="10243" width="14.42578125" style="618" customWidth="1"/>
    <col min="10244" max="10492" width="11.42578125" style="618"/>
    <col min="10493" max="10493" width="8.42578125" style="618" customWidth="1"/>
    <col min="10494" max="10494" width="28.28515625" style="618" customWidth="1"/>
    <col min="10495" max="10495" width="7.7109375" style="618" customWidth="1"/>
    <col min="10496" max="10499" width="14.42578125" style="618" customWidth="1"/>
    <col min="10500" max="10748" width="11.42578125" style="618"/>
    <col min="10749" max="10749" width="8.42578125" style="618" customWidth="1"/>
    <col min="10750" max="10750" width="28.28515625" style="618" customWidth="1"/>
    <col min="10751" max="10751" width="7.7109375" style="618" customWidth="1"/>
    <col min="10752" max="10755" width="14.42578125" style="618" customWidth="1"/>
    <col min="10756" max="11004" width="11.42578125" style="618"/>
    <col min="11005" max="11005" width="8.42578125" style="618" customWidth="1"/>
    <col min="11006" max="11006" width="28.28515625" style="618" customWidth="1"/>
    <col min="11007" max="11007" width="7.7109375" style="618" customWidth="1"/>
    <col min="11008" max="11011" width="14.42578125" style="618" customWidth="1"/>
    <col min="11012" max="11260" width="11.42578125" style="618"/>
    <col min="11261" max="11261" width="8.42578125" style="618" customWidth="1"/>
    <col min="11262" max="11262" width="28.28515625" style="618" customWidth="1"/>
    <col min="11263" max="11263" width="7.7109375" style="618" customWidth="1"/>
    <col min="11264" max="11267" width="14.42578125" style="618" customWidth="1"/>
    <col min="11268" max="11516" width="11.42578125" style="618"/>
    <col min="11517" max="11517" width="8.42578125" style="618" customWidth="1"/>
    <col min="11518" max="11518" width="28.28515625" style="618" customWidth="1"/>
    <col min="11519" max="11519" width="7.7109375" style="618" customWidth="1"/>
    <col min="11520" max="11523" width="14.42578125" style="618" customWidth="1"/>
    <col min="11524" max="11772" width="11.42578125" style="618"/>
    <col min="11773" max="11773" width="8.42578125" style="618" customWidth="1"/>
    <col min="11774" max="11774" width="28.28515625" style="618" customWidth="1"/>
    <col min="11775" max="11775" width="7.7109375" style="618" customWidth="1"/>
    <col min="11776" max="11779" width="14.42578125" style="618" customWidth="1"/>
    <col min="11780" max="12028" width="11.42578125" style="618"/>
    <col min="12029" max="12029" width="8.42578125" style="618" customWidth="1"/>
    <col min="12030" max="12030" width="28.28515625" style="618" customWidth="1"/>
    <col min="12031" max="12031" width="7.7109375" style="618" customWidth="1"/>
    <col min="12032" max="12035" width="14.42578125" style="618" customWidth="1"/>
    <col min="12036" max="12284" width="11.42578125" style="618"/>
    <col min="12285" max="12285" width="8.42578125" style="618" customWidth="1"/>
    <col min="12286" max="12286" width="28.28515625" style="618" customWidth="1"/>
    <col min="12287" max="12287" width="7.7109375" style="618" customWidth="1"/>
    <col min="12288" max="12291" width="14.42578125" style="618" customWidth="1"/>
    <col min="12292" max="12540" width="11.42578125" style="618"/>
    <col min="12541" max="12541" width="8.42578125" style="618" customWidth="1"/>
    <col min="12542" max="12542" width="28.28515625" style="618" customWidth="1"/>
    <col min="12543" max="12543" width="7.7109375" style="618" customWidth="1"/>
    <col min="12544" max="12547" width="14.42578125" style="618" customWidth="1"/>
    <col min="12548" max="12796" width="11.42578125" style="618"/>
    <col min="12797" max="12797" width="8.42578125" style="618" customWidth="1"/>
    <col min="12798" max="12798" width="28.28515625" style="618" customWidth="1"/>
    <col min="12799" max="12799" width="7.7109375" style="618" customWidth="1"/>
    <col min="12800" max="12803" width="14.42578125" style="618" customWidth="1"/>
    <col min="12804" max="13052" width="11.42578125" style="618"/>
    <col min="13053" max="13053" width="8.42578125" style="618" customWidth="1"/>
    <col min="13054" max="13054" width="28.28515625" style="618" customWidth="1"/>
    <col min="13055" max="13055" width="7.7109375" style="618" customWidth="1"/>
    <col min="13056" max="13059" width="14.42578125" style="618" customWidth="1"/>
    <col min="13060" max="13308" width="11.42578125" style="618"/>
    <col min="13309" max="13309" width="8.42578125" style="618" customWidth="1"/>
    <col min="13310" max="13310" width="28.28515625" style="618" customWidth="1"/>
    <col min="13311" max="13311" width="7.7109375" style="618" customWidth="1"/>
    <col min="13312" max="13315" width="14.42578125" style="618" customWidth="1"/>
    <col min="13316" max="13564" width="11.42578125" style="618"/>
    <col min="13565" max="13565" width="8.42578125" style="618" customWidth="1"/>
    <col min="13566" max="13566" width="28.28515625" style="618" customWidth="1"/>
    <col min="13567" max="13567" width="7.7109375" style="618" customWidth="1"/>
    <col min="13568" max="13571" width="14.42578125" style="618" customWidth="1"/>
    <col min="13572" max="13820" width="11.42578125" style="618"/>
    <col min="13821" max="13821" width="8.42578125" style="618" customWidth="1"/>
    <col min="13822" max="13822" width="28.28515625" style="618" customWidth="1"/>
    <col min="13823" max="13823" width="7.7109375" style="618" customWidth="1"/>
    <col min="13824" max="13827" width="14.42578125" style="618" customWidth="1"/>
    <col min="13828" max="14076" width="11.42578125" style="618"/>
    <col min="14077" max="14077" width="8.42578125" style="618" customWidth="1"/>
    <col min="14078" max="14078" width="28.28515625" style="618" customWidth="1"/>
    <col min="14079" max="14079" width="7.7109375" style="618" customWidth="1"/>
    <col min="14080" max="14083" width="14.42578125" style="618" customWidth="1"/>
    <col min="14084" max="14332" width="11.42578125" style="618"/>
    <col min="14333" max="14333" width="8.42578125" style="618" customWidth="1"/>
    <col min="14334" max="14334" width="28.28515625" style="618" customWidth="1"/>
    <col min="14335" max="14335" width="7.7109375" style="618" customWidth="1"/>
    <col min="14336" max="14339" width="14.42578125" style="618" customWidth="1"/>
    <col min="14340" max="14588" width="11.42578125" style="618"/>
    <col min="14589" max="14589" width="8.42578125" style="618" customWidth="1"/>
    <col min="14590" max="14590" width="28.28515625" style="618" customWidth="1"/>
    <col min="14591" max="14591" width="7.7109375" style="618" customWidth="1"/>
    <col min="14592" max="14595" width="14.42578125" style="618" customWidth="1"/>
    <col min="14596" max="14844" width="11.42578125" style="618"/>
    <col min="14845" max="14845" width="8.42578125" style="618" customWidth="1"/>
    <col min="14846" max="14846" width="28.28515625" style="618" customWidth="1"/>
    <col min="14847" max="14847" width="7.7109375" style="618" customWidth="1"/>
    <col min="14848" max="14851" width="14.42578125" style="618" customWidth="1"/>
    <col min="14852" max="15100" width="11.42578125" style="618"/>
    <col min="15101" max="15101" width="8.42578125" style="618" customWidth="1"/>
    <col min="15102" max="15102" width="28.28515625" style="618" customWidth="1"/>
    <col min="15103" max="15103" width="7.7109375" style="618" customWidth="1"/>
    <col min="15104" max="15107" width="14.42578125" style="618" customWidth="1"/>
    <col min="15108" max="15356" width="11.42578125" style="618"/>
    <col min="15357" max="15357" width="8.42578125" style="618" customWidth="1"/>
    <col min="15358" max="15358" width="28.28515625" style="618" customWidth="1"/>
    <col min="15359" max="15359" width="7.7109375" style="618" customWidth="1"/>
    <col min="15360" max="15363" width="14.42578125" style="618" customWidth="1"/>
    <col min="15364" max="15612" width="11.42578125" style="618"/>
    <col min="15613" max="15613" width="8.42578125" style="618" customWidth="1"/>
    <col min="15614" max="15614" width="28.28515625" style="618" customWidth="1"/>
    <col min="15615" max="15615" width="7.7109375" style="618" customWidth="1"/>
    <col min="15616" max="15619" width="14.42578125" style="618" customWidth="1"/>
    <col min="15620" max="15868" width="11.42578125" style="618"/>
    <col min="15869" max="15869" width="8.42578125" style="618" customWidth="1"/>
    <col min="15870" max="15870" width="28.28515625" style="618" customWidth="1"/>
    <col min="15871" max="15871" width="7.7109375" style="618" customWidth="1"/>
    <col min="15872" max="15875" width="14.42578125" style="618" customWidth="1"/>
    <col min="15876" max="16124" width="11.42578125" style="618"/>
    <col min="16125" max="16125" width="8.42578125" style="618" customWidth="1"/>
    <col min="16126" max="16126" width="28.28515625" style="618" customWidth="1"/>
    <col min="16127" max="16127" width="7.7109375" style="618" customWidth="1"/>
    <col min="16128" max="16131" width="14.42578125" style="618" customWidth="1"/>
    <col min="16132" max="16384" width="11.42578125" style="618"/>
  </cols>
  <sheetData>
    <row r="2" spans="1:7" x14ac:dyDescent="0.2">
      <c r="A2" s="617" t="s">
        <v>2318</v>
      </c>
      <c r="C2" s="617" t="s">
        <v>2319</v>
      </c>
    </row>
    <row r="3" spans="1:7" x14ac:dyDescent="0.2">
      <c r="A3" s="617" t="s">
        <v>2320</v>
      </c>
      <c r="B3" s="617" t="s">
        <v>2321</v>
      </c>
      <c r="C3" s="617" t="s">
        <v>2322</v>
      </c>
      <c r="D3" s="617" t="s">
        <v>2323</v>
      </c>
      <c r="E3" s="617" t="s">
        <v>2324</v>
      </c>
      <c r="F3" s="617" t="s">
        <v>2325</v>
      </c>
      <c r="G3" s="617" t="s">
        <v>2326</v>
      </c>
    </row>
    <row r="4" spans="1:7" x14ac:dyDescent="0.2">
      <c r="A4" s="619" t="s">
        <v>2327</v>
      </c>
    </row>
    <row r="5" spans="1:7" x14ac:dyDescent="0.2">
      <c r="A5" s="620">
        <v>1112</v>
      </c>
      <c r="B5" s="619" t="s">
        <v>22</v>
      </c>
      <c r="C5" s="619" t="s">
        <v>2328</v>
      </c>
      <c r="D5" s="621">
        <v>189088.14</v>
      </c>
      <c r="E5" s="621">
        <v>131882</v>
      </c>
      <c r="F5" s="621">
        <v>148299.85999999999</v>
      </c>
      <c r="G5" s="621">
        <v>172670.28</v>
      </c>
    </row>
    <row r="6" spans="1:7" x14ac:dyDescent="0.2">
      <c r="A6" s="620">
        <v>1115</v>
      </c>
      <c r="B6" s="619" t="s">
        <v>2363</v>
      </c>
      <c r="C6" s="619" t="s">
        <v>2328</v>
      </c>
      <c r="D6" s="621">
        <v>7.94</v>
      </c>
      <c r="E6" s="621">
        <v>0</v>
      </c>
      <c r="F6" s="621">
        <v>0</v>
      </c>
      <c r="G6" s="621">
        <v>7.94</v>
      </c>
    </row>
    <row r="7" spans="1:7" x14ac:dyDescent="0.2">
      <c r="A7" s="620">
        <v>1122</v>
      </c>
      <c r="B7" s="619" t="s">
        <v>2329</v>
      </c>
      <c r="C7" s="619" t="s">
        <v>2328</v>
      </c>
      <c r="D7" s="621">
        <v>33923.21</v>
      </c>
      <c r="E7" s="621">
        <v>0</v>
      </c>
      <c r="F7" s="621">
        <v>0</v>
      </c>
      <c r="G7" s="621">
        <v>33923.21</v>
      </c>
    </row>
    <row r="8" spans="1:7" x14ac:dyDescent="0.2">
      <c r="A8" s="620">
        <v>1123</v>
      </c>
      <c r="B8" s="619" t="s">
        <v>2330</v>
      </c>
      <c r="C8" s="619" t="s">
        <v>2328</v>
      </c>
      <c r="D8" s="621">
        <v>3785141.98</v>
      </c>
      <c r="E8" s="621">
        <v>6588.01</v>
      </c>
      <c r="F8" s="621">
        <v>332</v>
      </c>
      <c r="G8" s="621">
        <v>3791397.99</v>
      </c>
    </row>
    <row r="9" spans="1:7" x14ac:dyDescent="0.2">
      <c r="A9" s="620">
        <v>1131</v>
      </c>
      <c r="B9" s="619" t="s">
        <v>2364</v>
      </c>
      <c r="C9" s="619" t="s">
        <v>2328</v>
      </c>
      <c r="D9" s="621">
        <v>922979.8</v>
      </c>
      <c r="E9" s="621">
        <v>0</v>
      </c>
      <c r="F9" s="621">
        <v>0</v>
      </c>
      <c r="G9" s="621">
        <v>922979.8</v>
      </c>
    </row>
    <row r="10" spans="1:7" x14ac:dyDescent="0.2">
      <c r="A10" s="620">
        <v>1241</v>
      </c>
      <c r="B10" s="619" t="s">
        <v>2331</v>
      </c>
      <c r="C10" s="619" t="s">
        <v>2328</v>
      </c>
      <c r="D10" s="621">
        <v>74840.61</v>
      </c>
      <c r="E10" s="621">
        <v>0</v>
      </c>
      <c r="F10" s="621">
        <v>0</v>
      </c>
      <c r="G10" s="621">
        <v>74840.61</v>
      </c>
    </row>
    <row r="11" spans="1:7" x14ac:dyDescent="0.2">
      <c r="A11" s="620">
        <v>1244</v>
      </c>
      <c r="B11" s="619" t="s">
        <v>2333</v>
      </c>
      <c r="C11" s="619" t="s">
        <v>2328</v>
      </c>
      <c r="D11" s="621">
        <v>66174.17</v>
      </c>
      <c r="E11" s="621">
        <v>0</v>
      </c>
      <c r="F11" s="621">
        <v>0</v>
      </c>
      <c r="G11" s="621">
        <v>66174.17</v>
      </c>
    </row>
    <row r="12" spans="1:7" x14ac:dyDescent="0.2">
      <c r="A12" s="620">
        <v>1246</v>
      </c>
      <c r="B12" s="619" t="s">
        <v>2334</v>
      </c>
      <c r="C12" s="619" t="s">
        <v>2328</v>
      </c>
      <c r="D12" s="621">
        <v>113091.89</v>
      </c>
      <c r="E12" s="621">
        <v>0</v>
      </c>
      <c r="F12" s="621">
        <v>0</v>
      </c>
      <c r="G12" s="621">
        <v>113091.89</v>
      </c>
    </row>
    <row r="13" spans="1:7" x14ac:dyDescent="0.2">
      <c r="A13" s="620">
        <v>1263</v>
      </c>
      <c r="B13" s="619" t="s">
        <v>2365</v>
      </c>
      <c r="C13" s="619" t="s">
        <v>2328</v>
      </c>
      <c r="D13" s="621">
        <v>-151229.82</v>
      </c>
      <c r="E13" s="621">
        <v>0</v>
      </c>
      <c r="F13" s="621">
        <v>0</v>
      </c>
      <c r="G13" s="621">
        <v>-151229.82</v>
      </c>
    </row>
    <row r="14" spans="1:7" x14ac:dyDescent="0.2">
      <c r="A14" s="620">
        <v>2111</v>
      </c>
      <c r="B14" s="619" t="s">
        <v>2335</v>
      </c>
      <c r="C14" s="619" t="s">
        <v>2336</v>
      </c>
      <c r="D14" s="621">
        <v>2500</v>
      </c>
      <c r="E14" s="621">
        <v>117839.26</v>
      </c>
      <c r="F14" s="621">
        <v>117839.26</v>
      </c>
      <c r="G14" s="621">
        <v>2500</v>
      </c>
    </row>
    <row r="15" spans="1:7" x14ac:dyDescent="0.2">
      <c r="A15" s="620">
        <v>2112</v>
      </c>
      <c r="B15" s="619" t="s">
        <v>1511</v>
      </c>
      <c r="C15" s="619" t="s">
        <v>2336</v>
      </c>
      <c r="D15" s="621">
        <v>1891666.67</v>
      </c>
      <c r="E15" s="621">
        <v>0</v>
      </c>
      <c r="F15" s="621">
        <v>0</v>
      </c>
      <c r="G15" s="621">
        <v>1891666.67</v>
      </c>
    </row>
    <row r="16" spans="1:7" x14ac:dyDescent="0.2">
      <c r="A16" s="620">
        <v>2117</v>
      </c>
      <c r="B16" s="619" t="s">
        <v>2337</v>
      </c>
      <c r="C16" s="619" t="s">
        <v>2336</v>
      </c>
      <c r="D16" s="621">
        <v>527132.96</v>
      </c>
      <c r="E16" s="621">
        <v>0</v>
      </c>
      <c r="F16" s="621">
        <v>11154.97</v>
      </c>
      <c r="G16" s="621">
        <v>538287.93000000005</v>
      </c>
    </row>
    <row r="17" spans="1:7" x14ac:dyDescent="0.2">
      <c r="A17" s="620">
        <v>2119</v>
      </c>
      <c r="B17" s="619" t="s">
        <v>2338</v>
      </c>
      <c r="C17" s="619" t="s">
        <v>2336</v>
      </c>
      <c r="D17" s="621">
        <v>4941852.03</v>
      </c>
      <c r="E17" s="621">
        <v>0</v>
      </c>
      <c r="F17" s="621">
        <v>0</v>
      </c>
      <c r="G17" s="621">
        <v>4941852.03</v>
      </c>
    </row>
    <row r="18" spans="1:7" x14ac:dyDescent="0.2">
      <c r="A18" s="620">
        <v>3110</v>
      </c>
      <c r="B18" s="619" t="s">
        <v>24</v>
      </c>
      <c r="C18" s="619" t="s">
        <v>2336</v>
      </c>
      <c r="D18" s="621">
        <v>133420</v>
      </c>
      <c r="E18" s="621">
        <v>0</v>
      </c>
      <c r="F18" s="621">
        <v>0</v>
      </c>
      <c r="G18" s="621">
        <v>133420</v>
      </c>
    </row>
    <row r="19" spans="1:7" x14ac:dyDescent="0.2">
      <c r="A19" s="620">
        <v>3220</v>
      </c>
      <c r="B19" s="619" t="s">
        <v>2340</v>
      </c>
      <c r="C19" s="619" t="s">
        <v>2336</v>
      </c>
      <c r="D19" s="621">
        <v>-2576943.7599999998</v>
      </c>
      <c r="E19" s="621">
        <v>0</v>
      </c>
      <c r="F19" s="621">
        <v>0</v>
      </c>
      <c r="G19" s="621">
        <v>-2576943.7599999998</v>
      </c>
    </row>
    <row r="20" spans="1:7" x14ac:dyDescent="0.2">
      <c r="A20" s="620">
        <v>4173</v>
      </c>
      <c r="B20" s="619" t="s">
        <v>2366</v>
      </c>
      <c r="C20" s="619" t="s">
        <v>2336</v>
      </c>
      <c r="D20" s="621">
        <v>2848737.26</v>
      </c>
      <c r="E20" s="621">
        <v>0</v>
      </c>
      <c r="F20" s="621">
        <v>104400</v>
      </c>
      <c r="G20" s="621">
        <v>2953137.26</v>
      </c>
    </row>
    <row r="21" spans="1:7" x14ac:dyDescent="0.2">
      <c r="A21" s="620">
        <v>4221</v>
      </c>
      <c r="B21" s="619" t="s">
        <v>2341</v>
      </c>
      <c r="C21" s="619" t="s">
        <v>2336</v>
      </c>
      <c r="D21" s="621">
        <v>2776537.96</v>
      </c>
      <c r="E21" s="621">
        <v>0</v>
      </c>
      <c r="F21" s="621">
        <v>27482</v>
      </c>
      <c r="G21" s="621">
        <v>2804019.96</v>
      </c>
    </row>
    <row r="22" spans="1:7" x14ac:dyDescent="0.2">
      <c r="A22" s="620">
        <v>5111</v>
      </c>
      <c r="B22" s="619" t="s">
        <v>1512</v>
      </c>
      <c r="C22" s="619" t="s">
        <v>2328</v>
      </c>
      <c r="D22" s="621">
        <v>220557.58</v>
      </c>
      <c r="E22" s="621">
        <v>51443.64</v>
      </c>
      <c r="F22" s="621">
        <v>0</v>
      </c>
      <c r="G22" s="621">
        <v>272001.21999999997</v>
      </c>
    </row>
    <row r="23" spans="1:7" x14ac:dyDescent="0.2">
      <c r="A23" s="620">
        <v>5112</v>
      </c>
      <c r="B23" s="619" t="s">
        <v>1512</v>
      </c>
      <c r="C23" s="619" t="s">
        <v>2328</v>
      </c>
      <c r="D23" s="621">
        <v>465398.61</v>
      </c>
      <c r="E23" s="621">
        <v>0</v>
      </c>
      <c r="F23" s="621">
        <v>0</v>
      </c>
      <c r="G23" s="621">
        <v>465398.61</v>
      </c>
    </row>
    <row r="24" spans="1:7" x14ac:dyDescent="0.2">
      <c r="A24" s="620">
        <v>5115</v>
      </c>
      <c r="B24" s="619" t="s">
        <v>2343</v>
      </c>
      <c r="C24" s="619" t="s">
        <v>2328</v>
      </c>
      <c r="D24" s="621">
        <v>0</v>
      </c>
      <c r="E24" s="621">
        <v>77550.59</v>
      </c>
      <c r="F24" s="621">
        <v>0</v>
      </c>
      <c r="G24" s="621">
        <v>77550.59</v>
      </c>
    </row>
    <row r="25" spans="1:7" x14ac:dyDescent="0.2">
      <c r="A25" s="620">
        <v>5121</v>
      </c>
      <c r="B25" s="619" t="s">
        <v>1513</v>
      </c>
      <c r="C25" s="619" t="s">
        <v>2328</v>
      </c>
      <c r="D25" s="621">
        <v>10812.33</v>
      </c>
      <c r="E25" s="621">
        <v>4001.3</v>
      </c>
      <c r="F25" s="621">
        <v>0</v>
      </c>
      <c r="G25" s="621">
        <v>14813.63</v>
      </c>
    </row>
    <row r="26" spans="1:7" x14ac:dyDescent="0.2">
      <c r="A26" s="620">
        <v>5122</v>
      </c>
      <c r="B26" s="619" t="s">
        <v>1514</v>
      </c>
      <c r="C26" s="619" t="s">
        <v>2328</v>
      </c>
      <c r="D26" s="621">
        <v>193281.6</v>
      </c>
      <c r="E26" s="621">
        <v>417</v>
      </c>
      <c r="F26" s="621">
        <v>0</v>
      </c>
      <c r="G26" s="621">
        <v>193698.6</v>
      </c>
    </row>
    <row r="27" spans="1:7" x14ac:dyDescent="0.2">
      <c r="A27" s="620">
        <v>5124</v>
      </c>
      <c r="B27" s="619" t="s">
        <v>2392</v>
      </c>
      <c r="C27" s="619" t="s">
        <v>2328</v>
      </c>
      <c r="D27" s="621">
        <v>2168.89</v>
      </c>
      <c r="E27" s="621">
        <v>0</v>
      </c>
      <c r="F27" s="621">
        <v>0</v>
      </c>
      <c r="G27" s="621">
        <v>2168.89</v>
      </c>
    </row>
    <row r="28" spans="1:7" x14ac:dyDescent="0.2">
      <c r="A28" s="620">
        <v>5126</v>
      </c>
      <c r="B28" s="619" t="s">
        <v>2346</v>
      </c>
      <c r="C28" s="619" t="s">
        <v>2328</v>
      </c>
      <c r="D28" s="621">
        <v>55050</v>
      </c>
      <c r="E28" s="621">
        <v>2000</v>
      </c>
      <c r="F28" s="621">
        <v>0</v>
      </c>
      <c r="G28" s="621">
        <v>57050</v>
      </c>
    </row>
    <row r="29" spans="1:7" x14ac:dyDescent="0.2">
      <c r="A29" s="620">
        <v>5127</v>
      </c>
      <c r="B29" s="619" t="s">
        <v>2347</v>
      </c>
      <c r="C29" s="619" t="s">
        <v>2328</v>
      </c>
      <c r="D29" s="621">
        <v>5800</v>
      </c>
      <c r="E29" s="621">
        <v>0</v>
      </c>
      <c r="F29" s="621">
        <v>0</v>
      </c>
      <c r="G29" s="621">
        <v>5800</v>
      </c>
    </row>
    <row r="30" spans="1:7" x14ac:dyDescent="0.2">
      <c r="A30" s="620">
        <v>5129</v>
      </c>
      <c r="B30" s="619" t="s">
        <v>2367</v>
      </c>
      <c r="C30" s="619" t="s">
        <v>2328</v>
      </c>
      <c r="D30" s="621">
        <v>9105.9500000000007</v>
      </c>
      <c r="E30" s="621">
        <v>0</v>
      </c>
      <c r="F30" s="621">
        <v>0</v>
      </c>
      <c r="G30" s="621">
        <v>9105.9500000000007</v>
      </c>
    </row>
    <row r="31" spans="1:7" x14ac:dyDescent="0.2">
      <c r="A31" s="620">
        <v>5131</v>
      </c>
      <c r="B31" s="619" t="s">
        <v>1526</v>
      </c>
      <c r="C31" s="619" t="s">
        <v>2328</v>
      </c>
      <c r="D31" s="621">
        <v>4884.3599999999997</v>
      </c>
      <c r="E31" s="621">
        <v>0</v>
      </c>
      <c r="F31" s="621">
        <v>0</v>
      </c>
      <c r="G31" s="621">
        <v>4884.3599999999997</v>
      </c>
    </row>
    <row r="32" spans="1:7" x14ac:dyDescent="0.2">
      <c r="A32" s="620">
        <v>5132</v>
      </c>
      <c r="B32" s="619" t="s">
        <v>2368</v>
      </c>
      <c r="C32" s="619" t="s">
        <v>2328</v>
      </c>
      <c r="D32" s="621">
        <v>112825.56</v>
      </c>
      <c r="E32" s="621">
        <v>0</v>
      </c>
      <c r="F32" s="621">
        <v>0</v>
      </c>
      <c r="G32" s="621">
        <v>112825.56</v>
      </c>
    </row>
    <row r="33" spans="1:7" x14ac:dyDescent="0.2">
      <c r="A33" s="620">
        <v>5133</v>
      </c>
      <c r="B33" s="619" t="s">
        <v>2348</v>
      </c>
      <c r="C33" s="619" t="s">
        <v>2328</v>
      </c>
      <c r="D33" s="621">
        <v>81560.12</v>
      </c>
      <c r="E33" s="621">
        <v>1160</v>
      </c>
      <c r="F33" s="621">
        <v>0</v>
      </c>
      <c r="G33" s="621">
        <v>82720.12</v>
      </c>
    </row>
    <row r="34" spans="1:7" x14ac:dyDescent="0.2">
      <c r="A34" s="620">
        <v>5134</v>
      </c>
      <c r="B34" s="619" t="s">
        <v>2349</v>
      </c>
      <c r="C34" s="619" t="s">
        <v>2328</v>
      </c>
      <c r="D34" s="621">
        <v>11101.44</v>
      </c>
      <c r="E34" s="621">
        <v>284.2</v>
      </c>
      <c r="F34" s="621">
        <v>0</v>
      </c>
      <c r="G34" s="621">
        <v>11385.64</v>
      </c>
    </row>
    <row r="35" spans="1:7" x14ac:dyDescent="0.2">
      <c r="A35" s="620">
        <v>5135</v>
      </c>
      <c r="B35" s="619" t="s">
        <v>2317</v>
      </c>
      <c r="C35" s="619" t="s">
        <v>2328</v>
      </c>
      <c r="D35" s="621">
        <v>130064.35</v>
      </c>
      <c r="E35" s="621">
        <v>9387.4</v>
      </c>
      <c r="F35" s="621">
        <v>0</v>
      </c>
      <c r="G35" s="621">
        <v>139451.75</v>
      </c>
    </row>
    <row r="36" spans="1:7" x14ac:dyDescent="0.2">
      <c r="A36" s="620">
        <v>5136</v>
      </c>
      <c r="B36" s="619" t="s">
        <v>2350</v>
      </c>
      <c r="C36" s="619" t="s">
        <v>2328</v>
      </c>
      <c r="D36" s="621">
        <v>59999.99</v>
      </c>
      <c r="E36" s="621">
        <v>0</v>
      </c>
      <c r="F36" s="621">
        <v>0</v>
      </c>
      <c r="G36" s="621">
        <v>59999.99</v>
      </c>
    </row>
    <row r="37" spans="1:7" x14ac:dyDescent="0.2">
      <c r="A37" s="620">
        <v>5137</v>
      </c>
      <c r="B37" s="619" t="s">
        <v>2369</v>
      </c>
      <c r="C37" s="619" t="s">
        <v>2328</v>
      </c>
      <c r="D37" s="621">
        <v>2129</v>
      </c>
      <c r="E37" s="621">
        <v>3903.99</v>
      </c>
      <c r="F37" s="621">
        <v>0</v>
      </c>
      <c r="G37" s="621">
        <v>6032.99</v>
      </c>
    </row>
    <row r="38" spans="1:7" x14ac:dyDescent="0.2">
      <c r="A38" s="620">
        <v>5138</v>
      </c>
      <c r="B38" s="619" t="s">
        <v>1515</v>
      </c>
      <c r="C38" s="619" t="s">
        <v>2328</v>
      </c>
      <c r="D38" s="621">
        <v>4140512.42</v>
      </c>
      <c r="E38" s="621">
        <v>3050.7</v>
      </c>
      <c r="F38" s="621">
        <v>0</v>
      </c>
      <c r="G38" s="621">
        <v>4143563.12</v>
      </c>
    </row>
    <row r="39" spans="1:7" x14ac:dyDescent="0.2">
      <c r="A39" s="620">
        <v>5139</v>
      </c>
      <c r="B39" s="619" t="s">
        <v>1718</v>
      </c>
      <c r="C39" s="619" t="s">
        <v>2328</v>
      </c>
      <c r="D39" s="621">
        <v>5633</v>
      </c>
      <c r="E39" s="621">
        <v>0</v>
      </c>
      <c r="F39" s="621">
        <v>0</v>
      </c>
      <c r="G39" s="621">
        <v>5633</v>
      </c>
    </row>
    <row r="40" spans="1:7" x14ac:dyDescent="0.2">
      <c r="A40" s="620">
        <v>8110</v>
      </c>
      <c r="B40" s="619" t="s">
        <v>1516</v>
      </c>
      <c r="C40" s="619" t="s">
        <v>2328</v>
      </c>
      <c r="D40" s="621">
        <v>4717786.25</v>
      </c>
      <c r="E40" s="621">
        <v>266633.25</v>
      </c>
      <c r="F40" s="621">
        <v>0</v>
      </c>
      <c r="G40" s="621">
        <v>4984419.5</v>
      </c>
    </row>
    <row r="41" spans="1:7" x14ac:dyDescent="0.2">
      <c r="A41" s="620">
        <v>8120</v>
      </c>
      <c r="B41" s="619" t="s">
        <v>1517</v>
      </c>
      <c r="C41" s="619" t="s">
        <v>2336</v>
      </c>
      <c r="D41" s="621">
        <v>-907488.97</v>
      </c>
      <c r="E41" s="621">
        <v>131882</v>
      </c>
      <c r="F41" s="621">
        <v>266633.25</v>
      </c>
      <c r="G41" s="621">
        <v>-772737.72</v>
      </c>
    </row>
    <row r="42" spans="1:7" x14ac:dyDescent="0.2">
      <c r="A42" s="620">
        <v>8140</v>
      </c>
      <c r="B42" s="619" t="s">
        <v>1518</v>
      </c>
      <c r="C42" s="619" t="s">
        <v>2336</v>
      </c>
      <c r="D42" s="621">
        <v>0</v>
      </c>
      <c r="E42" s="621">
        <v>131882</v>
      </c>
      <c r="F42" s="621">
        <v>131882</v>
      </c>
      <c r="G42" s="621">
        <v>0</v>
      </c>
    </row>
    <row r="43" spans="1:7" x14ac:dyDescent="0.2">
      <c r="A43" s="620">
        <v>8150</v>
      </c>
      <c r="B43" s="619" t="s">
        <v>1519</v>
      </c>
      <c r="C43" s="619" t="s">
        <v>2336</v>
      </c>
      <c r="D43" s="621">
        <v>5625275.2199999997</v>
      </c>
      <c r="E43" s="621">
        <v>0</v>
      </c>
      <c r="F43" s="621">
        <v>131882</v>
      </c>
      <c r="G43" s="621">
        <v>5757157.2199999997</v>
      </c>
    </row>
    <row r="44" spans="1:7" x14ac:dyDescent="0.2">
      <c r="A44" s="620">
        <v>8210</v>
      </c>
      <c r="B44" s="619" t="s">
        <v>1520</v>
      </c>
      <c r="C44" s="619" t="s">
        <v>2336</v>
      </c>
      <c r="D44" s="621">
        <v>5621846</v>
      </c>
      <c r="E44" s="621">
        <v>0</v>
      </c>
      <c r="F44" s="621">
        <v>126934</v>
      </c>
      <c r="G44" s="621">
        <v>5748780</v>
      </c>
    </row>
    <row r="45" spans="1:7" x14ac:dyDescent="0.2">
      <c r="A45" s="620">
        <v>8220</v>
      </c>
      <c r="B45" s="619" t="s">
        <v>1521</v>
      </c>
      <c r="C45" s="619" t="s">
        <v>2328</v>
      </c>
      <c r="D45" s="621">
        <v>102091.34</v>
      </c>
      <c r="E45" s="621">
        <v>126934</v>
      </c>
      <c r="F45" s="621">
        <v>153198.82</v>
      </c>
      <c r="G45" s="621">
        <v>75826.52</v>
      </c>
    </row>
    <row r="46" spans="1:7" x14ac:dyDescent="0.2">
      <c r="A46" s="620">
        <v>8240</v>
      </c>
      <c r="B46" s="619" t="s">
        <v>1522</v>
      </c>
      <c r="C46" s="619" t="s">
        <v>2328</v>
      </c>
      <c r="D46" s="621">
        <v>0</v>
      </c>
      <c r="E46" s="621">
        <v>153198.82</v>
      </c>
      <c r="F46" s="621">
        <v>153198.82</v>
      </c>
      <c r="G46" s="621">
        <v>0</v>
      </c>
    </row>
    <row r="47" spans="1:7" x14ac:dyDescent="0.2">
      <c r="A47" s="620">
        <v>8250</v>
      </c>
      <c r="B47" s="619" t="s">
        <v>1523</v>
      </c>
      <c r="C47" s="619" t="s">
        <v>2328</v>
      </c>
      <c r="D47" s="621">
        <v>0</v>
      </c>
      <c r="E47" s="621">
        <v>153198.82</v>
      </c>
      <c r="F47" s="621">
        <v>153198.82</v>
      </c>
      <c r="G47" s="621">
        <v>0</v>
      </c>
    </row>
    <row r="48" spans="1:7" x14ac:dyDescent="0.2">
      <c r="A48" s="620">
        <v>8260</v>
      </c>
      <c r="B48" s="619" t="s">
        <v>1524</v>
      </c>
      <c r="C48" s="619" t="s">
        <v>2328</v>
      </c>
      <c r="D48" s="621">
        <v>0</v>
      </c>
      <c r="E48" s="621">
        <v>153198.82</v>
      </c>
      <c r="F48" s="621">
        <v>153198.82</v>
      </c>
      <c r="G48" s="621">
        <v>0</v>
      </c>
    </row>
    <row r="49" spans="1:7" x14ac:dyDescent="0.2">
      <c r="A49" s="620">
        <v>8270</v>
      </c>
      <c r="B49" s="619" t="s">
        <v>1525</v>
      </c>
      <c r="C49" s="619" t="s">
        <v>2328</v>
      </c>
      <c r="D49" s="621">
        <v>5519754.6600000001</v>
      </c>
      <c r="E49" s="621">
        <v>153198.82</v>
      </c>
      <c r="F49" s="621">
        <v>0</v>
      </c>
      <c r="G49" s="621">
        <v>5672953.4800000004</v>
      </c>
    </row>
  </sheetData>
  <pageMargins left="1.5" right="1.5" top="1.5" bottom="1.5" header="0.5" footer="0.5"/>
  <headerFooter>
    <oddFooter>SuperCONTABILIDAD 2018   12/05/19 22:49   ref:8215263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29" workbookViewId="0">
      <selection activeCell="E5" sqref="E5:F53"/>
    </sheetView>
  </sheetViews>
  <sheetFormatPr baseColWidth="10" defaultRowHeight="11.25" x14ac:dyDescent="0.2"/>
  <cols>
    <col min="1" max="1" width="8.42578125" style="822" customWidth="1"/>
    <col min="2" max="2" width="28.28515625" style="822" customWidth="1"/>
    <col min="3" max="3" width="9.7109375" style="822" customWidth="1"/>
    <col min="4" max="7" width="14.42578125" style="822" customWidth="1"/>
    <col min="8" max="252" width="11.42578125" style="822"/>
    <col min="253" max="253" width="8.42578125" style="822" customWidth="1"/>
    <col min="254" max="254" width="28.28515625" style="822" customWidth="1"/>
    <col min="255" max="255" width="7.7109375" style="822" customWidth="1"/>
    <col min="256" max="259" width="14.42578125" style="822" customWidth="1"/>
    <col min="260" max="508" width="11.42578125" style="822"/>
    <col min="509" max="509" width="8.42578125" style="822" customWidth="1"/>
    <col min="510" max="510" width="28.28515625" style="822" customWidth="1"/>
    <col min="511" max="511" width="7.7109375" style="822" customWidth="1"/>
    <col min="512" max="515" width="14.42578125" style="822" customWidth="1"/>
    <col min="516" max="764" width="11.42578125" style="822"/>
    <col min="765" max="765" width="8.42578125" style="822" customWidth="1"/>
    <col min="766" max="766" width="28.28515625" style="822" customWidth="1"/>
    <col min="767" max="767" width="7.7109375" style="822" customWidth="1"/>
    <col min="768" max="771" width="14.42578125" style="822" customWidth="1"/>
    <col min="772" max="1020" width="11.42578125" style="822"/>
    <col min="1021" max="1021" width="8.42578125" style="822" customWidth="1"/>
    <col min="1022" max="1022" width="28.28515625" style="822" customWidth="1"/>
    <col min="1023" max="1023" width="7.7109375" style="822" customWidth="1"/>
    <col min="1024" max="1027" width="14.42578125" style="822" customWidth="1"/>
    <col min="1028" max="1276" width="11.42578125" style="822"/>
    <col min="1277" max="1277" width="8.42578125" style="822" customWidth="1"/>
    <col min="1278" max="1278" width="28.28515625" style="822" customWidth="1"/>
    <col min="1279" max="1279" width="7.7109375" style="822" customWidth="1"/>
    <col min="1280" max="1283" width="14.42578125" style="822" customWidth="1"/>
    <col min="1284" max="1532" width="11.42578125" style="822"/>
    <col min="1533" max="1533" width="8.42578125" style="822" customWidth="1"/>
    <col min="1534" max="1534" width="28.28515625" style="822" customWidth="1"/>
    <col min="1535" max="1535" width="7.7109375" style="822" customWidth="1"/>
    <col min="1536" max="1539" width="14.42578125" style="822" customWidth="1"/>
    <col min="1540" max="1788" width="11.42578125" style="822"/>
    <col min="1789" max="1789" width="8.42578125" style="822" customWidth="1"/>
    <col min="1790" max="1790" width="28.28515625" style="822" customWidth="1"/>
    <col min="1791" max="1791" width="7.7109375" style="822" customWidth="1"/>
    <col min="1792" max="1795" width="14.42578125" style="822" customWidth="1"/>
    <col min="1796" max="2044" width="11.42578125" style="822"/>
    <col min="2045" max="2045" width="8.42578125" style="822" customWidth="1"/>
    <col min="2046" max="2046" width="28.28515625" style="822" customWidth="1"/>
    <col min="2047" max="2047" width="7.7109375" style="822" customWidth="1"/>
    <col min="2048" max="2051" width="14.42578125" style="822" customWidth="1"/>
    <col min="2052" max="2300" width="11.42578125" style="822"/>
    <col min="2301" max="2301" width="8.42578125" style="822" customWidth="1"/>
    <col min="2302" max="2302" width="28.28515625" style="822" customWidth="1"/>
    <col min="2303" max="2303" width="7.7109375" style="822" customWidth="1"/>
    <col min="2304" max="2307" width="14.42578125" style="822" customWidth="1"/>
    <col min="2308" max="2556" width="11.42578125" style="822"/>
    <col min="2557" max="2557" width="8.42578125" style="822" customWidth="1"/>
    <col min="2558" max="2558" width="28.28515625" style="822" customWidth="1"/>
    <col min="2559" max="2559" width="7.7109375" style="822" customWidth="1"/>
    <col min="2560" max="2563" width="14.42578125" style="822" customWidth="1"/>
    <col min="2564" max="2812" width="11.42578125" style="822"/>
    <col min="2813" max="2813" width="8.42578125" style="822" customWidth="1"/>
    <col min="2814" max="2814" width="28.28515625" style="822" customWidth="1"/>
    <col min="2815" max="2815" width="7.7109375" style="822" customWidth="1"/>
    <col min="2816" max="2819" width="14.42578125" style="822" customWidth="1"/>
    <col min="2820" max="3068" width="11.42578125" style="822"/>
    <col min="3069" max="3069" width="8.42578125" style="822" customWidth="1"/>
    <col min="3070" max="3070" width="28.28515625" style="822" customWidth="1"/>
    <col min="3071" max="3071" width="7.7109375" style="822" customWidth="1"/>
    <col min="3072" max="3075" width="14.42578125" style="822" customWidth="1"/>
    <col min="3076" max="3324" width="11.42578125" style="822"/>
    <col min="3325" max="3325" width="8.42578125" style="822" customWidth="1"/>
    <col min="3326" max="3326" width="28.28515625" style="822" customWidth="1"/>
    <col min="3327" max="3327" width="7.7109375" style="822" customWidth="1"/>
    <col min="3328" max="3331" width="14.42578125" style="822" customWidth="1"/>
    <col min="3332" max="3580" width="11.42578125" style="822"/>
    <col min="3581" max="3581" width="8.42578125" style="822" customWidth="1"/>
    <col min="3582" max="3582" width="28.28515625" style="822" customWidth="1"/>
    <col min="3583" max="3583" width="7.7109375" style="822" customWidth="1"/>
    <col min="3584" max="3587" width="14.42578125" style="822" customWidth="1"/>
    <col min="3588" max="3836" width="11.42578125" style="822"/>
    <col min="3837" max="3837" width="8.42578125" style="822" customWidth="1"/>
    <col min="3838" max="3838" width="28.28515625" style="822" customWidth="1"/>
    <col min="3839" max="3839" width="7.7109375" style="822" customWidth="1"/>
    <col min="3840" max="3843" width="14.42578125" style="822" customWidth="1"/>
    <col min="3844" max="4092" width="11.42578125" style="822"/>
    <col min="4093" max="4093" width="8.42578125" style="822" customWidth="1"/>
    <col min="4094" max="4094" width="28.28515625" style="822" customWidth="1"/>
    <col min="4095" max="4095" width="7.7109375" style="822" customWidth="1"/>
    <col min="4096" max="4099" width="14.42578125" style="822" customWidth="1"/>
    <col min="4100" max="4348" width="11.42578125" style="822"/>
    <col min="4349" max="4349" width="8.42578125" style="822" customWidth="1"/>
    <col min="4350" max="4350" width="28.28515625" style="822" customWidth="1"/>
    <col min="4351" max="4351" width="7.7109375" style="822" customWidth="1"/>
    <col min="4352" max="4355" width="14.42578125" style="822" customWidth="1"/>
    <col min="4356" max="4604" width="11.42578125" style="822"/>
    <col min="4605" max="4605" width="8.42578125" style="822" customWidth="1"/>
    <col min="4606" max="4606" width="28.28515625" style="822" customWidth="1"/>
    <col min="4607" max="4607" width="7.7109375" style="822" customWidth="1"/>
    <col min="4608" max="4611" width="14.42578125" style="822" customWidth="1"/>
    <col min="4612" max="4860" width="11.42578125" style="822"/>
    <col min="4861" max="4861" width="8.42578125" style="822" customWidth="1"/>
    <col min="4862" max="4862" width="28.28515625" style="822" customWidth="1"/>
    <col min="4863" max="4863" width="7.7109375" style="822" customWidth="1"/>
    <col min="4864" max="4867" width="14.42578125" style="822" customWidth="1"/>
    <col min="4868" max="5116" width="11.42578125" style="822"/>
    <col min="5117" max="5117" width="8.42578125" style="822" customWidth="1"/>
    <col min="5118" max="5118" width="28.28515625" style="822" customWidth="1"/>
    <col min="5119" max="5119" width="7.7109375" style="822" customWidth="1"/>
    <col min="5120" max="5123" width="14.42578125" style="822" customWidth="1"/>
    <col min="5124" max="5372" width="11.42578125" style="822"/>
    <col min="5373" max="5373" width="8.42578125" style="822" customWidth="1"/>
    <col min="5374" max="5374" width="28.28515625" style="822" customWidth="1"/>
    <col min="5375" max="5375" width="7.7109375" style="822" customWidth="1"/>
    <col min="5376" max="5379" width="14.42578125" style="822" customWidth="1"/>
    <col min="5380" max="5628" width="11.42578125" style="822"/>
    <col min="5629" max="5629" width="8.42578125" style="822" customWidth="1"/>
    <col min="5630" max="5630" width="28.28515625" style="822" customWidth="1"/>
    <col min="5631" max="5631" width="7.7109375" style="822" customWidth="1"/>
    <col min="5632" max="5635" width="14.42578125" style="822" customWidth="1"/>
    <col min="5636" max="5884" width="11.42578125" style="822"/>
    <col min="5885" max="5885" width="8.42578125" style="822" customWidth="1"/>
    <col min="5886" max="5886" width="28.28515625" style="822" customWidth="1"/>
    <col min="5887" max="5887" width="7.7109375" style="822" customWidth="1"/>
    <col min="5888" max="5891" width="14.42578125" style="822" customWidth="1"/>
    <col min="5892" max="6140" width="11.42578125" style="822"/>
    <col min="6141" max="6141" width="8.42578125" style="822" customWidth="1"/>
    <col min="6142" max="6142" width="28.28515625" style="822" customWidth="1"/>
    <col min="6143" max="6143" width="7.7109375" style="822" customWidth="1"/>
    <col min="6144" max="6147" width="14.42578125" style="822" customWidth="1"/>
    <col min="6148" max="6396" width="11.42578125" style="822"/>
    <col min="6397" max="6397" width="8.42578125" style="822" customWidth="1"/>
    <col min="6398" max="6398" width="28.28515625" style="822" customWidth="1"/>
    <col min="6399" max="6399" width="7.7109375" style="822" customWidth="1"/>
    <col min="6400" max="6403" width="14.42578125" style="822" customWidth="1"/>
    <col min="6404" max="6652" width="11.42578125" style="822"/>
    <col min="6653" max="6653" width="8.42578125" style="822" customWidth="1"/>
    <col min="6654" max="6654" width="28.28515625" style="822" customWidth="1"/>
    <col min="6655" max="6655" width="7.7109375" style="822" customWidth="1"/>
    <col min="6656" max="6659" width="14.42578125" style="822" customWidth="1"/>
    <col min="6660" max="6908" width="11.42578125" style="822"/>
    <col min="6909" max="6909" width="8.42578125" style="822" customWidth="1"/>
    <col min="6910" max="6910" width="28.28515625" style="822" customWidth="1"/>
    <col min="6911" max="6911" width="7.7109375" style="822" customWidth="1"/>
    <col min="6912" max="6915" width="14.42578125" style="822" customWidth="1"/>
    <col min="6916" max="7164" width="11.42578125" style="822"/>
    <col min="7165" max="7165" width="8.42578125" style="822" customWidth="1"/>
    <col min="7166" max="7166" width="28.28515625" style="822" customWidth="1"/>
    <col min="7167" max="7167" width="7.7109375" style="822" customWidth="1"/>
    <col min="7168" max="7171" width="14.42578125" style="822" customWidth="1"/>
    <col min="7172" max="7420" width="11.42578125" style="822"/>
    <col min="7421" max="7421" width="8.42578125" style="822" customWidth="1"/>
    <col min="7422" max="7422" width="28.28515625" style="822" customWidth="1"/>
    <col min="7423" max="7423" width="7.7109375" style="822" customWidth="1"/>
    <col min="7424" max="7427" width="14.42578125" style="822" customWidth="1"/>
    <col min="7428" max="7676" width="11.42578125" style="822"/>
    <col min="7677" max="7677" width="8.42578125" style="822" customWidth="1"/>
    <col min="7678" max="7678" width="28.28515625" style="822" customWidth="1"/>
    <col min="7679" max="7679" width="7.7109375" style="822" customWidth="1"/>
    <col min="7680" max="7683" width="14.42578125" style="822" customWidth="1"/>
    <col min="7684" max="7932" width="11.42578125" style="822"/>
    <col min="7933" max="7933" width="8.42578125" style="822" customWidth="1"/>
    <col min="7934" max="7934" width="28.28515625" style="822" customWidth="1"/>
    <col min="7935" max="7935" width="7.7109375" style="822" customWidth="1"/>
    <col min="7936" max="7939" width="14.42578125" style="822" customWidth="1"/>
    <col min="7940" max="8188" width="11.42578125" style="822"/>
    <col min="8189" max="8189" width="8.42578125" style="822" customWidth="1"/>
    <col min="8190" max="8190" width="28.28515625" style="822" customWidth="1"/>
    <col min="8191" max="8191" width="7.7109375" style="822" customWidth="1"/>
    <col min="8192" max="8195" width="14.42578125" style="822" customWidth="1"/>
    <col min="8196" max="8444" width="11.42578125" style="822"/>
    <col min="8445" max="8445" width="8.42578125" style="822" customWidth="1"/>
    <col min="8446" max="8446" width="28.28515625" style="822" customWidth="1"/>
    <col min="8447" max="8447" width="7.7109375" style="822" customWidth="1"/>
    <col min="8448" max="8451" width="14.42578125" style="822" customWidth="1"/>
    <col min="8452" max="8700" width="11.42578125" style="822"/>
    <col min="8701" max="8701" width="8.42578125" style="822" customWidth="1"/>
    <col min="8702" max="8702" width="28.28515625" style="822" customWidth="1"/>
    <col min="8703" max="8703" width="7.7109375" style="822" customWidth="1"/>
    <col min="8704" max="8707" width="14.42578125" style="822" customWidth="1"/>
    <col min="8708" max="8956" width="11.42578125" style="822"/>
    <col min="8957" max="8957" width="8.42578125" style="822" customWidth="1"/>
    <col min="8958" max="8958" width="28.28515625" style="822" customWidth="1"/>
    <col min="8959" max="8959" width="7.7109375" style="822" customWidth="1"/>
    <col min="8960" max="8963" width="14.42578125" style="822" customWidth="1"/>
    <col min="8964" max="9212" width="11.42578125" style="822"/>
    <col min="9213" max="9213" width="8.42578125" style="822" customWidth="1"/>
    <col min="9214" max="9214" width="28.28515625" style="822" customWidth="1"/>
    <col min="9215" max="9215" width="7.7109375" style="822" customWidth="1"/>
    <col min="9216" max="9219" width="14.42578125" style="822" customWidth="1"/>
    <col min="9220" max="9468" width="11.42578125" style="822"/>
    <col min="9469" max="9469" width="8.42578125" style="822" customWidth="1"/>
    <col min="9470" max="9470" width="28.28515625" style="822" customWidth="1"/>
    <col min="9471" max="9471" width="7.7109375" style="822" customWidth="1"/>
    <col min="9472" max="9475" width="14.42578125" style="822" customWidth="1"/>
    <col min="9476" max="9724" width="11.42578125" style="822"/>
    <col min="9725" max="9725" width="8.42578125" style="822" customWidth="1"/>
    <col min="9726" max="9726" width="28.28515625" style="822" customWidth="1"/>
    <col min="9727" max="9727" width="7.7109375" style="822" customWidth="1"/>
    <col min="9728" max="9731" width="14.42578125" style="822" customWidth="1"/>
    <col min="9732" max="9980" width="11.42578125" style="822"/>
    <col min="9981" max="9981" width="8.42578125" style="822" customWidth="1"/>
    <col min="9982" max="9982" width="28.28515625" style="822" customWidth="1"/>
    <col min="9983" max="9983" width="7.7109375" style="822" customWidth="1"/>
    <col min="9984" max="9987" width="14.42578125" style="822" customWidth="1"/>
    <col min="9988" max="10236" width="11.42578125" style="822"/>
    <col min="10237" max="10237" width="8.42578125" style="822" customWidth="1"/>
    <col min="10238" max="10238" width="28.28515625" style="822" customWidth="1"/>
    <col min="10239" max="10239" width="7.7109375" style="822" customWidth="1"/>
    <col min="10240" max="10243" width="14.42578125" style="822" customWidth="1"/>
    <col min="10244" max="10492" width="11.42578125" style="822"/>
    <col min="10493" max="10493" width="8.42578125" style="822" customWidth="1"/>
    <col min="10494" max="10494" width="28.28515625" style="822" customWidth="1"/>
    <col min="10495" max="10495" width="7.7109375" style="822" customWidth="1"/>
    <col min="10496" max="10499" width="14.42578125" style="822" customWidth="1"/>
    <col min="10500" max="10748" width="11.42578125" style="822"/>
    <col min="10749" max="10749" width="8.42578125" style="822" customWidth="1"/>
    <col min="10750" max="10750" width="28.28515625" style="822" customWidth="1"/>
    <col min="10751" max="10751" width="7.7109375" style="822" customWidth="1"/>
    <col min="10752" max="10755" width="14.42578125" style="822" customWidth="1"/>
    <col min="10756" max="11004" width="11.42578125" style="822"/>
    <col min="11005" max="11005" width="8.42578125" style="822" customWidth="1"/>
    <col min="11006" max="11006" width="28.28515625" style="822" customWidth="1"/>
    <col min="11007" max="11007" width="7.7109375" style="822" customWidth="1"/>
    <col min="11008" max="11011" width="14.42578125" style="822" customWidth="1"/>
    <col min="11012" max="11260" width="11.42578125" style="822"/>
    <col min="11261" max="11261" width="8.42578125" style="822" customWidth="1"/>
    <col min="11262" max="11262" width="28.28515625" style="822" customWidth="1"/>
    <col min="11263" max="11263" width="7.7109375" style="822" customWidth="1"/>
    <col min="11264" max="11267" width="14.42578125" style="822" customWidth="1"/>
    <col min="11268" max="11516" width="11.42578125" style="822"/>
    <col min="11517" max="11517" width="8.42578125" style="822" customWidth="1"/>
    <col min="11518" max="11518" width="28.28515625" style="822" customWidth="1"/>
    <col min="11519" max="11519" width="7.7109375" style="822" customWidth="1"/>
    <col min="11520" max="11523" width="14.42578125" style="822" customWidth="1"/>
    <col min="11524" max="11772" width="11.42578125" style="822"/>
    <col min="11773" max="11773" width="8.42578125" style="822" customWidth="1"/>
    <col min="11774" max="11774" width="28.28515625" style="822" customWidth="1"/>
    <col min="11775" max="11775" width="7.7109375" style="822" customWidth="1"/>
    <col min="11776" max="11779" width="14.42578125" style="822" customWidth="1"/>
    <col min="11780" max="12028" width="11.42578125" style="822"/>
    <col min="12029" max="12029" width="8.42578125" style="822" customWidth="1"/>
    <col min="12030" max="12030" width="28.28515625" style="822" customWidth="1"/>
    <col min="12031" max="12031" width="7.7109375" style="822" customWidth="1"/>
    <col min="12032" max="12035" width="14.42578125" style="822" customWidth="1"/>
    <col min="12036" max="12284" width="11.42578125" style="822"/>
    <col min="12285" max="12285" width="8.42578125" style="822" customWidth="1"/>
    <col min="12286" max="12286" width="28.28515625" style="822" customWidth="1"/>
    <col min="12287" max="12287" width="7.7109375" style="822" customWidth="1"/>
    <col min="12288" max="12291" width="14.42578125" style="822" customWidth="1"/>
    <col min="12292" max="12540" width="11.42578125" style="822"/>
    <col min="12541" max="12541" width="8.42578125" style="822" customWidth="1"/>
    <col min="12542" max="12542" width="28.28515625" style="822" customWidth="1"/>
    <col min="12543" max="12543" width="7.7109375" style="822" customWidth="1"/>
    <col min="12544" max="12547" width="14.42578125" style="822" customWidth="1"/>
    <col min="12548" max="12796" width="11.42578125" style="822"/>
    <col min="12797" max="12797" width="8.42578125" style="822" customWidth="1"/>
    <col min="12798" max="12798" width="28.28515625" style="822" customWidth="1"/>
    <col min="12799" max="12799" width="7.7109375" style="822" customWidth="1"/>
    <col min="12800" max="12803" width="14.42578125" style="822" customWidth="1"/>
    <col min="12804" max="13052" width="11.42578125" style="822"/>
    <col min="13053" max="13053" width="8.42578125" style="822" customWidth="1"/>
    <col min="13054" max="13054" width="28.28515625" style="822" customWidth="1"/>
    <col min="13055" max="13055" width="7.7109375" style="822" customWidth="1"/>
    <col min="13056" max="13059" width="14.42578125" style="822" customWidth="1"/>
    <col min="13060" max="13308" width="11.42578125" style="822"/>
    <col min="13309" max="13309" width="8.42578125" style="822" customWidth="1"/>
    <col min="13310" max="13310" width="28.28515625" style="822" customWidth="1"/>
    <col min="13311" max="13311" width="7.7109375" style="822" customWidth="1"/>
    <col min="13312" max="13315" width="14.42578125" style="822" customWidth="1"/>
    <col min="13316" max="13564" width="11.42578125" style="822"/>
    <col min="13565" max="13565" width="8.42578125" style="822" customWidth="1"/>
    <col min="13566" max="13566" width="28.28515625" style="822" customWidth="1"/>
    <col min="13567" max="13567" width="7.7109375" style="822" customWidth="1"/>
    <col min="13568" max="13571" width="14.42578125" style="822" customWidth="1"/>
    <col min="13572" max="13820" width="11.42578125" style="822"/>
    <col min="13821" max="13821" width="8.42578125" style="822" customWidth="1"/>
    <col min="13822" max="13822" width="28.28515625" style="822" customWidth="1"/>
    <col min="13823" max="13823" width="7.7109375" style="822" customWidth="1"/>
    <col min="13824" max="13827" width="14.42578125" style="822" customWidth="1"/>
    <col min="13828" max="14076" width="11.42578125" style="822"/>
    <col min="14077" max="14077" width="8.42578125" style="822" customWidth="1"/>
    <col min="14078" max="14078" width="28.28515625" style="822" customWidth="1"/>
    <col min="14079" max="14079" width="7.7109375" style="822" customWidth="1"/>
    <col min="14080" max="14083" width="14.42578125" style="822" customWidth="1"/>
    <col min="14084" max="14332" width="11.42578125" style="822"/>
    <col min="14333" max="14333" width="8.42578125" style="822" customWidth="1"/>
    <col min="14334" max="14334" width="28.28515625" style="822" customWidth="1"/>
    <col min="14335" max="14335" width="7.7109375" style="822" customWidth="1"/>
    <col min="14336" max="14339" width="14.42578125" style="822" customWidth="1"/>
    <col min="14340" max="14588" width="11.42578125" style="822"/>
    <col min="14589" max="14589" width="8.42578125" style="822" customWidth="1"/>
    <col min="14590" max="14590" width="28.28515625" style="822" customWidth="1"/>
    <col min="14591" max="14591" width="7.7109375" style="822" customWidth="1"/>
    <col min="14592" max="14595" width="14.42578125" style="822" customWidth="1"/>
    <col min="14596" max="14844" width="11.42578125" style="822"/>
    <col min="14845" max="14845" width="8.42578125" style="822" customWidth="1"/>
    <col min="14846" max="14846" width="28.28515625" style="822" customWidth="1"/>
    <col min="14847" max="14847" width="7.7109375" style="822" customWidth="1"/>
    <col min="14848" max="14851" width="14.42578125" style="822" customWidth="1"/>
    <col min="14852" max="15100" width="11.42578125" style="822"/>
    <col min="15101" max="15101" width="8.42578125" style="822" customWidth="1"/>
    <col min="15102" max="15102" width="28.28515625" style="822" customWidth="1"/>
    <col min="15103" max="15103" width="7.7109375" style="822" customWidth="1"/>
    <col min="15104" max="15107" width="14.42578125" style="822" customWidth="1"/>
    <col min="15108" max="15356" width="11.42578125" style="822"/>
    <col min="15357" max="15357" width="8.42578125" style="822" customWidth="1"/>
    <col min="15358" max="15358" width="28.28515625" style="822" customWidth="1"/>
    <col min="15359" max="15359" width="7.7109375" style="822" customWidth="1"/>
    <col min="15360" max="15363" width="14.42578125" style="822" customWidth="1"/>
    <col min="15364" max="15612" width="11.42578125" style="822"/>
    <col min="15613" max="15613" width="8.42578125" style="822" customWidth="1"/>
    <col min="15614" max="15614" width="28.28515625" style="822" customWidth="1"/>
    <col min="15615" max="15615" width="7.7109375" style="822" customWidth="1"/>
    <col min="15616" max="15619" width="14.42578125" style="822" customWidth="1"/>
    <col min="15620" max="15868" width="11.42578125" style="822"/>
    <col min="15869" max="15869" width="8.42578125" style="822" customWidth="1"/>
    <col min="15870" max="15870" width="28.28515625" style="822" customWidth="1"/>
    <col min="15871" max="15871" width="7.7109375" style="822" customWidth="1"/>
    <col min="15872" max="15875" width="14.42578125" style="822" customWidth="1"/>
    <col min="15876" max="16124" width="11.42578125" style="822"/>
    <col min="16125" max="16125" width="8.42578125" style="822" customWidth="1"/>
    <col min="16126" max="16126" width="28.28515625" style="822" customWidth="1"/>
    <col min="16127" max="16127" width="7.7109375" style="822" customWidth="1"/>
    <col min="16128" max="16131" width="14.42578125" style="822" customWidth="1"/>
    <col min="16132" max="16384" width="11.42578125" style="822"/>
  </cols>
  <sheetData>
    <row r="2" spans="1:7" x14ac:dyDescent="0.2">
      <c r="A2" s="821" t="s">
        <v>2318</v>
      </c>
      <c r="C2" s="821" t="s">
        <v>2319</v>
      </c>
    </row>
    <row r="3" spans="1:7" x14ac:dyDescent="0.2">
      <c r="A3" s="821" t="s">
        <v>2320</v>
      </c>
      <c r="B3" s="821" t="s">
        <v>2321</v>
      </c>
      <c r="C3" s="821" t="s">
        <v>2322</v>
      </c>
      <c r="D3" s="821" t="s">
        <v>2323</v>
      </c>
      <c r="E3" s="821" t="s">
        <v>2324</v>
      </c>
      <c r="F3" s="821" t="s">
        <v>2325</v>
      </c>
      <c r="G3" s="821" t="s">
        <v>2326</v>
      </c>
    </row>
    <row r="4" spans="1:7" x14ac:dyDescent="0.2">
      <c r="A4" s="823" t="s">
        <v>2327</v>
      </c>
    </row>
    <row r="5" spans="1:7" x14ac:dyDescent="0.2">
      <c r="A5" s="824">
        <v>1112</v>
      </c>
      <c r="B5" s="823" t="s">
        <v>22</v>
      </c>
      <c r="C5" s="823" t="s">
        <v>2328</v>
      </c>
      <c r="D5" s="825">
        <v>172670.28</v>
      </c>
      <c r="E5" s="825">
        <v>5047.5</v>
      </c>
      <c r="F5" s="825">
        <v>113272.65</v>
      </c>
      <c r="G5" s="825">
        <v>64445.13</v>
      </c>
    </row>
    <row r="6" spans="1:7" x14ac:dyDescent="0.2">
      <c r="A6" s="824">
        <v>1115</v>
      </c>
      <c r="B6" s="823" t="s">
        <v>2363</v>
      </c>
      <c r="C6" s="823" t="s">
        <v>2328</v>
      </c>
      <c r="D6" s="825">
        <v>7.94</v>
      </c>
      <c r="E6" s="825">
        <v>0</v>
      </c>
      <c r="F6" s="825">
        <v>0</v>
      </c>
      <c r="G6" s="825">
        <v>7.94</v>
      </c>
    </row>
    <row r="7" spans="1:7" x14ac:dyDescent="0.2">
      <c r="A7" s="824">
        <v>1122</v>
      </c>
      <c r="B7" s="823" t="s">
        <v>2329</v>
      </c>
      <c r="C7" s="823" t="s">
        <v>2328</v>
      </c>
      <c r="D7" s="825">
        <v>33923.21</v>
      </c>
      <c r="E7" s="825">
        <v>0</v>
      </c>
      <c r="F7" s="825">
        <v>0</v>
      </c>
      <c r="G7" s="825">
        <v>33923.21</v>
      </c>
    </row>
    <row r="8" spans="1:7" x14ac:dyDescent="0.2">
      <c r="A8" s="824">
        <v>1123</v>
      </c>
      <c r="B8" s="823" t="s">
        <v>2330</v>
      </c>
      <c r="C8" s="823" t="s">
        <v>2328</v>
      </c>
      <c r="D8" s="825">
        <v>3791397.99</v>
      </c>
      <c r="E8" s="825">
        <v>7024.7</v>
      </c>
      <c r="F8" s="825">
        <v>8120</v>
      </c>
      <c r="G8" s="825">
        <v>3790302.69</v>
      </c>
    </row>
    <row r="9" spans="1:7" x14ac:dyDescent="0.2">
      <c r="A9" s="824">
        <v>1131</v>
      </c>
      <c r="B9" s="823" t="s">
        <v>2364</v>
      </c>
      <c r="C9" s="823" t="s">
        <v>2328</v>
      </c>
      <c r="D9" s="825">
        <v>922979.8</v>
      </c>
      <c r="E9" s="825">
        <v>0</v>
      </c>
      <c r="F9" s="825">
        <v>0</v>
      </c>
      <c r="G9" s="825">
        <v>922979.8</v>
      </c>
    </row>
    <row r="10" spans="1:7" x14ac:dyDescent="0.2">
      <c r="A10" s="824">
        <v>1241</v>
      </c>
      <c r="B10" s="823" t="s">
        <v>2331</v>
      </c>
      <c r="C10" s="823" t="s">
        <v>2328</v>
      </c>
      <c r="D10" s="825">
        <v>74840.61</v>
      </c>
      <c r="E10" s="825">
        <v>0</v>
      </c>
      <c r="F10" s="825">
        <v>0</v>
      </c>
      <c r="G10" s="825">
        <v>74840.61</v>
      </c>
    </row>
    <row r="11" spans="1:7" x14ac:dyDescent="0.2">
      <c r="A11" s="824">
        <v>1242</v>
      </c>
      <c r="B11" s="822" t="s">
        <v>2332</v>
      </c>
      <c r="C11" s="823" t="s">
        <v>2328</v>
      </c>
      <c r="D11" s="825"/>
      <c r="E11" s="825"/>
      <c r="F11" s="825"/>
      <c r="G11" s="825"/>
    </row>
    <row r="12" spans="1:7" x14ac:dyDescent="0.2">
      <c r="A12" s="824">
        <v>1244</v>
      </c>
      <c r="B12" s="823" t="s">
        <v>2333</v>
      </c>
      <c r="C12" s="823" t="s">
        <v>2328</v>
      </c>
      <c r="D12" s="825">
        <v>66174.17</v>
      </c>
      <c r="E12" s="825">
        <v>0</v>
      </c>
      <c r="F12" s="825">
        <v>0</v>
      </c>
      <c r="G12" s="825">
        <v>66174.17</v>
      </c>
    </row>
    <row r="13" spans="1:7" x14ac:dyDescent="0.2">
      <c r="A13" s="824">
        <v>1246</v>
      </c>
      <c r="B13" s="823" t="s">
        <v>2334</v>
      </c>
      <c r="C13" s="823" t="s">
        <v>2328</v>
      </c>
      <c r="D13" s="825">
        <v>113091.89</v>
      </c>
      <c r="E13" s="825">
        <v>0</v>
      </c>
      <c r="F13" s="825">
        <v>0</v>
      </c>
      <c r="G13" s="825">
        <v>113091.89</v>
      </c>
    </row>
    <row r="14" spans="1:7" x14ac:dyDescent="0.2">
      <c r="A14" s="824">
        <v>1263</v>
      </c>
      <c r="B14" s="823" t="s">
        <v>2365</v>
      </c>
      <c r="C14" s="823" t="s">
        <v>2328</v>
      </c>
      <c r="D14" s="825">
        <v>-151229.82</v>
      </c>
      <c r="E14" s="825">
        <v>0</v>
      </c>
      <c r="F14" s="825">
        <v>0</v>
      </c>
      <c r="G14" s="825">
        <v>-151229.82</v>
      </c>
    </row>
    <row r="15" spans="1:7" x14ac:dyDescent="0.2">
      <c r="A15" s="824">
        <v>2111</v>
      </c>
      <c r="B15" s="823" t="s">
        <v>2335</v>
      </c>
      <c r="C15" s="823" t="s">
        <v>2336</v>
      </c>
      <c r="D15" s="825">
        <v>2500</v>
      </c>
      <c r="E15" s="825">
        <v>41181.97</v>
      </c>
      <c r="F15" s="825">
        <v>41181.97</v>
      </c>
      <c r="G15" s="825">
        <v>2500</v>
      </c>
    </row>
    <row r="16" spans="1:7" x14ac:dyDescent="0.2">
      <c r="A16" s="824">
        <v>2112</v>
      </c>
      <c r="B16" s="823" t="s">
        <v>1511</v>
      </c>
      <c r="C16" s="823" t="s">
        <v>2336</v>
      </c>
      <c r="D16" s="825">
        <v>1891666.67</v>
      </c>
      <c r="E16" s="825">
        <v>0</v>
      </c>
      <c r="F16" s="825">
        <v>0</v>
      </c>
      <c r="G16" s="825">
        <v>1891666.67</v>
      </c>
    </row>
    <row r="17" spans="1:7" x14ac:dyDescent="0.2">
      <c r="A17" s="824">
        <v>2117</v>
      </c>
      <c r="B17" s="823" t="s">
        <v>2337</v>
      </c>
      <c r="C17" s="823" t="s">
        <v>2336</v>
      </c>
      <c r="D17" s="825">
        <v>538287.93000000005</v>
      </c>
      <c r="E17" s="825">
        <v>0</v>
      </c>
      <c r="F17" s="825">
        <v>8034.37</v>
      </c>
      <c r="G17" s="825">
        <v>546322.30000000005</v>
      </c>
    </row>
    <row r="18" spans="1:7" x14ac:dyDescent="0.2">
      <c r="A18" s="824">
        <v>2119</v>
      </c>
      <c r="B18" s="823" t="s">
        <v>2338</v>
      </c>
      <c r="C18" s="823" t="s">
        <v>2336</v>
      </c>
      <c r="D18" s="825">
        <v>4941852.03</v>
      </c>
      <c r="E18" s="825">
        <v>0</v>
      </c>
      <c r="F18" s="825">
        <v>0</v>
      </c>
      <c r="G18" s="825">
        <v>4941852.03</v>
      </c>
    </row>
    <row r="19" spans="1:7" x14ac:dyDescent="0.2">
      <c r="A19" s="824">
        <v>3110</v>
      </c>
      <c r="B19" s="823" t="s">
        <v>24</v>
      </c>
      <c r="C19" s="823" t="s">
        <v>2336</v>
      </c>
      <c r="D19" s="825">
        <v>133420</v>
      </c>
      <c r="E19" s="825">
        <v>0</v>
      </c>
      <c r="F19" s="825">
        <v>0</v>
      </c>
      <c r="G19" s="825">
        <v>133420</v>
      </c>
    </row>
    <row r="20" spans="1:7" x14ac:dyDescent="0.2">
      <c r="A20" s="824">
        <v>3210</v>
      </c>
      <c r="B20" s="823"/>
      <c r="C20" s="823"/>
      <c r="D20" s="825"/>
      <c r="E20" s="825">
        <v>0</v>
      </c>
      <c r="F20" s="825">
        <v>0</v>
      </c>
      <c r="G20" s="825"/>
    </row>
    <row r="21" spans="1:7" x14ac:dyDescent="0.2">
      <c r="A21" s="824">
        <v>3220</v>
      </c>
      <c r="B21" s="823" t="s">
        <v>2340</v>
      </c>
      <c r="C21" s="823" t="s">
        <v>2336</v>
      </c>
      <c r="D21" s="825">
        <v>-2576943.7599999998</v>
      </c>
      <c r="E21" s="825">
        <v>0</v>
      </c>
      <c r="F21" s="825">
        <v>0</v>
      </c>
      <c r="G21" s="825">
        <v>-2576943.7599999998</v>
      </c>
    </row>
    <row r="22" spans="1:7" x14ac:dyDescent="0.2">
      <c r="A22" s="824">
        <v>4173</v>
      </c>
      <c r="B22" s="823" t="s">
        <v>2366</v>
      </c>
      <c r="C22" s="823" t="s">
        <v>2336</v>
      </c>
      <c r="D22" s="825">
        <v>2953137.26</v>
      </c>
      <c r="E22" s="825">
        <v>0</v>
      </c>
      <c r="F22" s="825">
        <v>5047.5</v>
      </c>
      <c r="G22" s="825">
        <v>2958184.76</v>
      </c>
    </row>
    <row r="23" spans="1:7" x14ac:dyDescent="0.2">
      <c r="A23" s="824">
        <v>4221</v>
      </c>
      <c r="B23" s="823" t="s">
        <v>2341</v>
      </c>
      <c r="C23" s="823" t="s">
        <v>2336</v>
      </c>
      <c r="D23" s="825">
        <v>2804019.96</v>
      </c>
      <c r="E23" s="825">
        <v>0</v>
      </c>
      <c r="F23" s="825">
        <v>0</v>
      </c>
      <c r="G23" s="825">
        <v>2804019.96</v>
      </c>
    </row>
    <row r="24" spans="1:7" x14ac:dyDescent="0.2">
      <c r="A24" s="824">
        <v>5111</v>
      </c>
      <c r="B24" s="823" t="s">
        <v>1512</v>
      </c>
      <c r="C24" s="823" t="s">
        <v>2328</v>
      </c>
      <c r="D24" s="825">
        <v>272001.21999999997</v>
      </c>
      <c r="E24" s="825">
        <v>38609.199999999997</v>
      </c>
      <c r="F24" s="825">
        <v>0</v>
      </c>
      <c r="G24" s="825">
        <v>310610.42</v>
      </c>
    </row>
    <row r="25" spans="1:7" x14ac:dyDescent="0.2">
      <c r="A25" s="824">
        <v>5112</v>
      </c>
      <c r="B25" s="823" t="s">
        <v>1512</v>
      </c>
      <c r="C25" s="823" t="s">
        <v>2328</v>
      </c>
      <c r="D25" s="825">
        <v>465398.61</v>
      </c>
      <c r="E25" s="825">
        <v>0</v>
      </c>
      <c r="F25" s="825">
        <v>0</v>
      </c>
      <c r="G25" s="825">
        <v>465398.61</v>
      </c>
    </row>
    <row r="26" spans="1:7" x14ac:dyDescent="0.2">
      <c r="A26" s="824">
        <v>5113</v>
      </c>
      <c r="B26" s="823" t="s">
        <v>2483</v>
      </c>
      <c r="C26" s="823" t="s">
        <v>2336</v>
      </c>
      <c r="D26" s="825">
        <v>0</v>
      </c>
      <c r="E26" s="825">
        <v>2572.77</v>
      </c>
      <c r="F26" s="825">
        <v>0</v>
      </c>
      <c r="G26" s="825">
        <v>-2572.77</v>
      </c>
    </row>
    <row r="27" spans="1:7" x14ac:dyDescent="0.2">
      <c r="A27" s="824">
        <v>5114</v>
      </c>
      <c r="B27" s="823"/>
      <c r="C27" s="823"/>
      <c r="D27" s="825"/>
      <c r="E27" s="825">
        <v>0</v>
      </c>
      <c r="F27" s="825">
        <v>0</v>
      </c>
      <c r="G27" s="825"/>
    </row>
    <row r="28" spans="1:7" x14ac:dyDescent="0.2">
      <c r="A28" s="824">
        <v>5115</v>
      </c>
      <c r="B28" s="823" t="s">
        <v>2343</v>
      </c>
      <c r="C28" s="823" t="s">
        <v>2328</v>
      </c>
      <c r="D28" s="825">
        <v>77550.59</v>
      </c>
      <c r="E28" s="825">
        <v>0</v>
      </c>
      <c r="F28" s="825">
        <v>0</v>
      </c>
      <c r="G28" s="825">
        <v>77550.59</v>
      </c>
    </row>
    <row r="29" spans="1:7" x14ac:dyDescent="0.2">
      <c r="A29" s="824">
        <v>5121</v>
      </c>
      <c r="B29" s="823" t="s">
        <v>1513</v>
      </c>
      <c r="C29" s="823" t="s">
        <v>2328</v>
      </c>
      <c r="D29" s="825">
        <v>14813.63</v>
      </c>
      <c r="E29" s="825">
        <v>260</v>
      </c>
      <c r="F29" s="825">
        <v>0</v>
      </c>
      <c r="G29" s="825">
        <v>15073.63</v>
      </c>
    </row>
    <row r="30" spans="1:7" x14ac:dyDescent="0.2">
      <c r="A30" s="824">
        <v>5122</v>
      </c>
      <c r="B30" s="823" t="s">
        <v>1514</v>
      </c>
      <c r="C30" s="823" t="s">
        <v>2328</v>
      </c>
      <c r="D30" s="825">
        <v>193698.6</v>
      </c>
      <c r="E30" s="825">
        <v>350</v>
      </c>
      <c r="F30" s="825">
        <v>0</v>
      </c>
      <c r="G30" s="825">
        <v>194048.6</v>
      </c>
    </row>
    <row r="31" spans="1:7" x14ac:dyDescent="0.2">
      <c r="A31" s="824">
        <v>5124</v>
      </c>
      <c r="B31" s="823" t="s">
        <v>2392</v>
      </c>
      <c r="C31" s="823" t="s">
        <v>2328</v>
      </c>
      <c r="D31" s="825">
        <v>2168.89</v>
      </c>
      <c r="E31" s="825">
        <v>0</v>
      </c>
      <c r="F31" s="825">
        <v>0</v>
      </c>
      <c r="G31" s="825">
        <v>2168.89</v>
      </c>
    </row>
    <row r="32" spans="1:7" x14ac:dyDescent="0.2">
      <c r="A32" s="824">
        <v>5126</v>
      </c>
      <c r="B32" s="823" t="s">
        <v>2346</v>
      </c>
      <c r="C32" s="823" t="s">
        <v>2328</v>
      </c>
      <c r="D32" s="825">
        <v>57050</v>
      </c>
      <c r="E32" s="825">
        <v>3000</v>
      </c>
      <c r="F32" s="825">
        <v>0</v>
      </c>
      <c r="G32" s="825">
        <v>60050</v>
      </c>
    </row>
    <row r="33" spans="1:7" x14ac:dyDescent="0.2">
      <c r="A33" s="824">
        <v>5127</v>
      </c>
      <c r="B33" s="823" t="s">
        <v>2347</v>
      </c>
      <c r="C33" s="823" t="s">
        <v>2328</v>
      </c>
      <c r="D33" s="825">
        <v>5800</v>
      </c>
      <c r="E33" s="825">
        <v>0</v>
      </c>
      <c r="F33" s="825">
        <v>0</v>
      </c>
      <c r="G33" s="825">
        <v>5800</v>
      </c>
    </row>
    <row r="34" spans="1:7" x14ac:dyDescent="0.2">
      <c r="A34" s="824">
        <v>5129</v>
      </c>
      <c r="B34" s="823" t="s">
        <v>2367</v>
      </c>
      <c r="C34" s="823" t="s">
        <v>2328</v>
      </c>
      <c r="D34" s="825">
        <v>9105.9500000000007</v>
      </c>
      <c r="E34" s="825">
        <v>0</v>
      </c>
      <c r="F34" s="825">
        <v>0</v>
      </c>
      <c r="G34" s="825">
        <v>9105.9500000000007</v>
      </c>
    </row>
    <row r="35" spans="1:7" x14ac:dyDescent="0.2">
      <c r="A35" s="824">
        <v>5131</v>
      </c>
      <c r="B35" s="823" t="s">
        <v>1526</v>
      </c>
      <c r="C35" s="823" t="s">
        <v>2328</v>
      </c>
      <c r="D35" s="825">
        <v>4884.3599999999997</v>
      </c>
      <c r="E35" s="825">
        <v>0</v>
      </c>
      <c r="F35" s="825">
        <v>0</v>
      </c>
      <c r="G35" s="825">
        <v>4884.3599999999997</v>
      </c>
    </row>
    <row r="36" spans="1:7" x14ac:dyDescent="0.2">
      <c r="A36" s="824">
        <v>5132</v>
      </c>
      <c r="B36" s="823" t="s">
        <v>2368</v>
      </c>
      <c r="C36" s="823" t="s">
        <v>2328</v>
      </c>
      <c r="D36" s="825">
        <v>112825.56</v>
      </c>
      <c r="E36" s="825">
        <v>0</v>
      </c>
      <c r="F36" s="825">
        <v>0</v>
      </c>
      <c r="G36" s="825">
        <v>112825.56</v>
      </c>
    </row>
    <row r="37" spans="1:7" x14ac:dyDescent="0.2">
      <c r="A37" s="824">
        <v>5133</v>
      </c>
      <c r="B37" s="823" t="s">
        <v>2348</v>
      </c>
      <c r="C37" s="823" t="s">
        <v>2328</v>
      </c>
      <c r="D37" s="825">
        <v>82720.12</v>
      </c>
      <c r="E37" s="825">
        <v>23200</v>
      </c>
      <c r="F37" s="825">
        <v>0</v>
      </c>
      <c r="G37" s="825">
        <v>105920.12</v>
      </c>
    </row>
    <row r="38" spans="1:7" x14ac:dyDescent="0.2">
      <c r="A38" s="824">
        <v>5134</v>
      </c>
      <c r="B38" s="823" t="s">
        <v>2349</v>
      </c>
      <c r="C38" s="823" t="s">
        <v>2328</v>
      </c>
      <c r="D38" s="825">
        <v>11385.64</v>
      </c>
      <c r="E38" s="825">
        <v>261</v>
      </c>
      <c r="F38" s="825">
        <v>0</v>
      </c>
      <c r="G38" s="825">
        <v>11646.64</v>
      </c>
    </row>
    <row r="39" spans="1:7" x14ac:dyDescent="0.2">
      <c r="A39" s="824">
        <v>5135</v>
      </c>
      <c r="B39" s="823" t="s">
        <v>2317</v>
      </c>
      <c r="C39" s="823" t="s">
        <v>2328</v>
      </c>
      <c r="D39" s="825">
        <v>139451.75</v>
      </c>
      <c r="E39" s="825">
        <v>0</v>
      </c>
      <c r="F39" s="825">
        <v>0</v>
      </c>
      <c r="G39" s="825">
        <v>139451.75</v>
      </c>
    </row>
    <row r="40" spans="1:7" x14ac:dyDescent="0.2">
      <c r="A40" s="824">
        <v>5136</v>
      </c>
      <c r="B40" s="823" t="s">
        <v>2350</v>
      </c>
      <c r="C40" s="823" t="s">
        <v>2328</v>
      </c>
      <c r="D40" s="825">
        <v>59999.99</v>
      </c>
      <c r="E40" s="825">
        <v>0</v>
      </c>
      <c r="F40" s="825">
        <v>0</v>
      </c>
      <c r="G40" s="825">
        <v>59999.99</v>
      </c>
    </row>
    <row r="41" spans="1:7" x14ac:dyDescent="0.2">
      <c r="A41" s="824">
        <v>5137</v>
      </c>
      <c r="B41" s="823" t="s">
        <v>2369</v>
      </c>
      <c r="C41" s="823" t="s">
        <v>2328</v>
      </c>
      <c r="D41" s="825">
        <v>6032.99</v>
      </c>
      <c r="E41" s="825">
        <v>625.29999999999995</v>
      </c>
      <c r="F41" s="825">
        <v>0</v>
      </c>
      <c r="G41" s="825">
        <v>6658.29</v>
      </c>
    </row>
    <row r="42" spans="1:7" x14ac:dyDescent="0.2">
      <c r="A42" s="824">
        <v>5138</v>
      </c>
      <c r="B42" s="823" t="s">
        <v>1515</v>
      </c>
      <c r="C42" s="823" t="s">
        <v>2328</v>
      </c>
      <c r="D42" s="825">
        <v>4143563.12</v>
      </c>
      <c r="E42" s="825">
        <v>53524.05</v>
      </c>
      <c r="F42" s="825">
        <v>0</v>
      </c>
      <c r="G42" s="825">
        <v>4197087.17</v>
      </c>
    </row>
    <row r="43" spans="1:7" x14ac:dyDescent="0.2">
      <c r="A43" s="824">
        <v>5139</v>
      </c>
      <c r="B43" s="823" t="s">
        <v>1718</v>
      </c>
      <c r="C43" s="823" t="s">
        <v>2328</v>
      </c>
      <c r="D43" s="825">
        <v>5633</v>
      </c>
      <c r="E43" s="825">
        <v>0</v>
      </c>
      <c r="F43" s="825">
        <v>0</v>
      </c>
      <c r="G43" s="825">
        <v>5633</v>
      </c>
    </row>
    <row r="44" spans="1:7" x14ac:dyDescent="0.2">
      <c r="A44" s="824">
        <v>8110</v>
      </c>
      <c r="B44" s="823" t="s">
        <v>1516</v>
      </c>
      <c r="C44" s="823" t="s">
        <v>2328</v>
      </c>
      <c r="D44" s="825">
        <v>4984419.5</v>
      </c>
      <c r="E44" s="825">
        <v>266633.25</v>
      </c>
      <c r="F44" s="825">
        <v>0</v>
      </c>
      <c r="G44" s="825">
        <v>5251052.75</v>
      </c>
    </row>
    <row r="45" spans="1:7" x14ac:dyDescent="0.2">
      <c r="A45" s="824">
        <v>8120</v>
      </c>
      <c r="B45" s="823" t="s">
        <v>1517</v>
      </c>
      <c r="C45" s="823" t="s">
        <v>2336</v>
      </c>
      <c r="D45" s="825">
        <v>-772737.72</v>
      </c>
      <c r="E45" s="825">
        <v>5047.5</v>
      </c>
      <c r="F45" s="825">
        <v>266633.25</v>
      </c>
      <c r="G45" s="825">
        <v>-511151.97</v>
      </c>
    </row>
    <row r="46" spans="1:7" x14ac:dyDescent="0.2">
      <c r="A46" s="824">
        <v>8140</v>
      </c>
      <c r="B46" s="823" t="s">
        <v>1518</v>
      </c>
      <c r="C46" s="823" t="s">
        <v>2336</v>
      </c>
      <c r="D46" s="825">
        <v>0</v>
      </c>
      <c r="E46" s="825">
        <v>5047.5</v>
      </c>
      <c r="F46" s="825">
        <v>5047.5</v>
      </c>
      <c r="G46" s="825">
        <v>0</v>
      </c>
    </row>
    <row r="47" spans="1:7" x14ac:dyDescent="0.2">
      <c r="A47" s="824">
        <v>8150</v>
      </c>
      <c r="B47" s="823" t="s">
        <v>1519</v>
      </c>
      <c r="C47" s="823" t="s">
        <v>2336</v>
      </c>
      <c r="D47" s="825">
        <v>5757157.2199999997</v>
      </c>
      <c r="E47" s="825">
        <v>0</v>
      </c>
      <c r="F47" s="825">
        <v>5047.5</v>
      </c>
      <c r="G47" s="825">
        <v>5762204.7199999997</v>
      </c>
    </row>
    <row r="48" spans="1:7" x14ac:dyDescent="0.2">
      <c r="A48" s="824">
        <v>8210</v>
      </c>
      <c r="B48" s="823" t="s">
        <v>1520</v>
      </c>
      <c r="C48" s="823" t="s">
        <v>2336</v>
      </c>
      <c r="D48" s="825">
        <v>5748780</v>
      </c>
      <c r="E48" s="825">
        <v>0</v>
      </c>
      <c r="F48" s="825">
        <v>126934</v>
      </c>
      <c r="G48" s="825">
        <v>5875714</v>
      </c>
    </row>
    <row r="49" spans="1:7" x14ac:dyDescent="0.2">
      <c r="A49" s="824">
        <v>8220</v>
      </c>
      <c r="B49" s="823" t="s">
        <v>1521</v>
      </c>
      <c r="C49" s="823" t="s">
        <v>2328</v>
      </c>
      <c r="D49" s="825">
        <v>75826.52</v>
      </c>
      <c r="E49" s="825">
        <v>126934</v>
      </c>
      <c r="F49" s="825">
        <v>122402.32</v>
      </c>
      <c r="G49" s="825">
        <v>80358.2</v>
      </c>
    </row>
    <row r="50" spans="1:7" x14ac:dyDescent="0.2">
      <c r="A50" s="824">
        <v>8240</v>
      </c>
      <c r="B50" s="823" t="s">
        <v>1522</v>
      </c>
      <c r="C50" s="823" t="s">
        <v>2328</v>
      </c>
      <c r="D50" s="825">
        <v>0</v>
      </c>
      <c r="E50" s="825">
        <v>122402.32</v>
      </c>
      <c r="F50" s="825">
        <v>122402.32</v>
      </c>
      <c r="G50" s="825">
        <v>0</v>
      </c>
    </row>
    <row r="51" spans="1:7" x14ac:dyDescent="0.2">
      <c r="A51" s="824">
        <v>8250</v>
      </c>
      <c r="B51" s="823" t="s">
        <v>1523</v>
      </c>
      <c r="C51" s="823" t="s">
        <v>2328</v>
      </c>
      <c r="D51" s="825">
        <v>0</v>
      </c>
      <c r="E51" s="825">
        <v>122402.32</v>
      </c>
      <c r="F51" s="825">
        <v>122402.32</v>
      </c>
      <c r="G51" s="825">
        <v>0</v>
      </c>
    </row>
    <row r="52" spans="1:7" x14ac:dyDescent="0.2">
      <c r="A52" s="824">
        <v>8260</v>
      </c>
      <c r="B52" s="823" t="s">
        <v>1524</v>
      </c>
      <c r="C52" s="823" t="s">
        <v>2328</v>
      </c>
      <c r="D52" s="825">
        <v>0</v>
      </c>
      <c r="E52" s="825">
        <v>122402.32</v>
      </c>
      <c r="F52" s="825">
        <v>122402.32</v>
      </c>
      <c r="G52" s="825">
        <v>0</v>
      </c>
    </row>
    <row r="53" spans="1:7" x14ac:dyDescent="0.2">
      <c r="A53" s="824">
        <v>8270</v>
      </c>
      <c r="B53" s="823" t="s">
        <v>1525</v>
      </c>
      <c r="C53" s="823" t="s">
        <v>2328</v>
      </c>
      <c r="D53" s="825">
        <v>5672953.4800000004</v>
      </c>
      <c r="E53" s="825">
        <v>122402.32</v>
      </c>
      <c r="F53" s="825">
        <v>0</v>
      </c>
      <c r="G53" s="825">
        <v>5795355.7999999998</v>
      </c>
    </row>
    <row r="54" spans="1:7" x14ac:dyDescent="0.2">
      <c r="A54" s="823" t="s">
        <v>2355</v>
      </c>
      <c r="D54" s="825">
        <v>21421139.59</v>
      </c>
      <c r="E54" s="825">
        <v>1068928.02</v>
      </c>
      <c r="F54" s="825">
        <v>1068928.02</v>
      </c>
      <c r="G54" s="825">
        <v>21825215.940000001</v>
      </c>
    </row>
  </sheetData>
  <pageMargins left="1.5" right="1.5" top="1.5" bottom="1.5" header="0.5" footer="0.5"/>
  <headerFooter>
    <oddFooter>SuperCONTABILIDAD 2018   10/10/19 23:26   ref:8436443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45</vt:i4>
      </vt:variant>
      <vt:variant>
        <vt:lpstr>Rangos con nombre</vt:lpstr>
      </vt:variant>
      <vt:variant>
        <vt:i4>10</vt:i4>
      </vt:variant>
    </vt:vector>
  </HeadingPairs>
  <TitlesOfParts>
    <vt:vector size="55" baseType="lpstr">
      <vt:lpstr>Presupuesto (No Abrir)</vt:lpstr>
      <vt:lpstr>Ejercido (No Abrir)</vt:lpstr>
      <vt:lpstr>Octubre 2018</vt:lpstr>
      <vt:lpstr>Noviembre 2018</vt:lpstr>
      <vt:lpstr>Diciembre2018</vt:lpstr>
      <vt:lpstr>BC-ABRIL 2019</vt:lpstr>
      <vt:lpstr>BC-MAYO 2019</vt:lpstr>
      <vt:lpstr>BC-JUNIO 2019</vt:lpstr>
      <vt:lpstr>JUL19</vt:lpstr>
      <vt:lpstr>AGO 19</vt:lpstr>
      <vt:lpstr>SEP 19</vt:lpstr>
      <vt:lpstr>BALANZA DE COMPROBACION DE OCTU</vt:lpstr>
      <vt:lpstr>BALANZA DE COMPROBACION DE NOVI</vt:lpstr>
      <vt:lpstr>BALANZA DE COMPROBACION DE DICI</vt:lpstr>
      <vt:lpstr>OP1</vt:lpstr>
      <vt:lpstr>OP2</vt:lpstr>
      <vt:lpstr>OP3</vt:lpstr>
      <vt:lpstr>OP4</vt:lpstr>
      <vt:lpstr>OP5</vt:lpstr>
      <vt:lpstr>OP6</vt:lpstr>
      <vt:lpstr>OP7</vt:lpstr>
      <vt:lpstr>OP8</vt:lpstr>
      <vt:lpstr>OP8 JUSTIF.</vt:lpstr>
      <vt:lpstr>OP8A</vt:lpstr>
      <vt:lpstr>OP9</vt:lpstr>
      <vt:lpstr>OP9 JUST</vt:lpstr>
      <vt:lpstr>OP9A</vt:lpstr>
      <vt:lpstr>OP10</vt:lpstr>
      <vt:lpstr>OP10 JUST</vt:lpstr>
      <vt:lpstr>OP11</vt:lpstr>
      <vt:lpstr>OP11 JUST</vt:lpstr>
      <vt:lpstr>OP12</vt:lpstr>
      <vt:lpstr>OP12 JUST1</vt:lpstr>
      <vt:lpstr>OP12A</vt:lpstr>
      <vt:lpstr>OP13</vt:lpstr>
      <vt:lpstr>OP13 JUST</vt:lpstr>
      <vt:lpstr>Formato1</vt:lpstr>
      <vt:lpstr>Formato2</vt:lpstr>
      <vt:lpstr>Formato3</vt:lpstr>
      <vt:lpstr>Formato4</vt:lpstr>
      <vt:lpstr>Formato5</vt:lpstr>
      <vt:lpstr>Formato6a</vt:lpstr>
      <vt:lpstr>Formato6b</vt:lpstr>
      <vt:lpstr>Formato6c</vt:lpstr>
      <vt:lpstr>Formato6d</vt:lpstr>
      <vt:lpstr>'OP13'!Área_de_impresión</vt:lpstr>
      <vt:lpstr>Formato1!Títulos_a_imprimir</vt:lpstr>
      <vt:lpstr>Formato6a!Títulos_a_imprimir</vt:lpstr>
      <vt:lpstr>'OP1'!Títulos_a_imprimir</vt:lpstr>
      <vt:lpstr>'OP10'!Títulos_a_imprimir</vt:lpstr>
      <vt:lpstr>'OP11'!Títulos_a_imprimir</vt:lpstr>
      <vt:lpstr>'OP7'!Títulos_a_imprimir</vt:lpstr>
      <vt:lpstr>'OP8'!Títulos_a_imprimir</vt:lpstr>
      <vt:lpstr>'OP9'!Títulos_a_imprimir</vt:lpstr>
      <vt:lpstr>'Presupuesto (No Abrir)'!Títulos_a_imprimir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Propietario</cp:lastModifiedBy>
  <cp:lastPrinted>2020-01-22T22:15:24Z</cp:lastPrinted>
  <dcterms:created xsi:type="dcterms:W3CDTF">2016-05-15T20:56:41Z</dcterms:created>
  <dcterms:modified xsi:type="dcterms:W3CDTF">2020-03-13T15:23:09Z</dcterms:modified>
</cp:coreProperties>
</file>